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AE73" lockStructure="1"/>
  <bookViews>
    <workbookView xWindow="0" yWindow="315" windowWidth="15435" windowHeight="11520" tabRatio="693" activeTab="1"/>
  </bookViews>
  <sheets>
    <sheet name="Application info" sheetId="1" r:id="rId1"/>
    <sheet name="Physical Data" sheetId="16" r:id="rId2"/>
    <sheet name="Physical Stats" sheetId="23" state="hidden" r:id="rId3"/>
    <sheet name="PSA charts" sheetId="37" state="hidden" r:id="rId4"/>
    <sheet name="Trace metal data" sheetId="15" r:id="rId5"/>
    <sheet name="Metals and TS Calcs" sheetId="22" state="hidden" r:id="rId6"/>
    <sheet name="Organotins data" sheetId="24" r:id="rId7"/>
    <sheet name="Organotin calcs" sheetId="25" state="hidden" r:id="rId8"/>
    <sheet name="PAH data" sheetId="26" r:id="rId9"/>
    <sheet name="PAH calcs" sheetId="27" state="hidden" r:id="rId10"/>
    <sheet name="PCB data" sheetId="28" r:id="rId11"/>
    <sheet name="PCB calcs" sheetId="29" state="hidden" r:id="rId12"/>
    <sheet name="Organochlorine data" sheetId="30" r:id="rId13"/>
    <sheet name="Organochlorine calcs" sheetId="31" state="hidden" r:id="rId14"/>
    <sheet name="BDE data" sheetId="32" r:id="rId15"/>
    <sheet name="BDE calcs" sheetId="33" state="hidden" r:id="rId16"/>
    <sheet name="PR details" sheetId="8" state="hidden" r:id="rId17"/>
    <sheet name="Import" sheetId="34" state="hidden" r:id="rId18"/>
  </sheets>
  <definedNames>
    <definedName name="ValidationRange">'Trace metal data'!$K$8:$R$37</definedName>
  </definedNames>
  <calcPr calcId="145621"/>
</workbook>
</file>

<file path=xl/calcChain.xml><?xml version="1.0" encoding="utf-8"?>
<calcChain xmlns="http://schemas.openxmlformats.org/spreadsheetml/2006/main">
  <c r="K176" i="31" l="1"/>
  <c r="K177" i="31"/>
  <c r="K178" i="31"/>
  <c r="K179" i="31"/>
  <c r="K180" i="31"/>
  <c r="K181" i="31"/>
  <c r="K176" i="27" l="1"/>
  <c r="K177" i="27"/>
  <c r="K178" i="27"/>
  <c r="K179" i="27"/>
  <c r="K180" i="27"/>
  <c r="K181" i="27"/>
  <c r="BC38" i="23" l="1"/>
  <c r="BB38" i="23"/>
  <c r="BA38" i="23"/>
  <c r="AZ38" i="23"/>
  <c r="AY38" i="23"/>
  <c r="AX38" i="23"/>
  <c r="AW38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BC37" i="23"/>
  <c r="BB37" i="23"/>
  <c r="BA37" i="23"/>
  <c r="AZ37" i="23"/>
  <c r="AY37" i="23"/>
  <c r="AX37" i="23"/>
  <c r="AW37" i="23"/>
  <c r="AV37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BC36" i="23"/>
  <c r="BB36" i="23"/>
  <c r="BA36" i="23"/>
  <c r="AZ36" i="23"/>
  <c r="AY36" i="23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BC35" i="23"/>
  <c r="BB35" i="23"/>
  <c r="BA35" i="23"/>
  <c r="AZ35" i="23"/>
  <c r="AY35" i="23"/>
  <c r="AX35" i="23"/>
  <c r="AW35" i="23"/>
  <c r="AV35" i="23"/>
  <c r="AU35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BC34" i="23"/>
  <c r="BB34" i="23"/>
  <c r="BA34" i="23"/>
  <c r="AZ34" i="23"/>
  <c r="AY34" i="23"/>
  <c r="AX34" i="23"/>
  <c r="AW34" i="23"/>
  <c r="AV34" i="23"/>
  <c r="AU34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BC33" i="23"/>
  <c r="BB33" i="23"/>
  <c r="BA33" i="23"/>
  <c r="AZ33" i="23"/>
  <c r="AY33" i="23"/>
  <c r="AX33" i="23"/>
  <c r="AW33" i="23"/>
  <c r="AV33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BC32" i="23"/>
  <c r="BB32" i="23"/>
  <c r="BA32" i="23"/>
  <c r="AZ32" i="23"/>
  <c r="AY32" i="23"/>
  <c r="AX32" i="23"/>
  <c r="AW32" i="23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BC31" i="23"/>
  <c r="BB31" i="23"/>
  <c r="BA31" i="23"/>
  <c r="AZ31" i="23"/>
  <c r="AY31" i="23"/>
  <c r="AX31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BC30" i="23"/>
  <c r="BB30" i="23"/>
  <c r="BA30" i="23"/>
  <c r="AZ30" i="23"/>
  <c r="AY30" i="23"/>
  <c r="AX30" i="23"/>
  <c r="AW30" i="23"/>
  <c r="AV30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BC29" i="23"/>
  <c r="BB29" i="23"/>
  <c r="BA29" i="23"/>
  <c r="AZ29" i="23"/>
  <c r="AY29" i="23"/>
  <c r="AX29" i="23"/>
  <c r="AW29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BC28" i="23"/>
  <c r="BB28" i="23"/>
  <c r="BA28" i="23"/>
  <c r="AZ28" i="23"/>
  <c r="AY28" i="23"/>
  <c r="AX28" i="23"/>
  <c r="AW28" i="23"/>
  <c r="AV28" i="23"/>
  <c r="AU28" i="23"/>
  <c r="AT28" i="23"/>
  <c r="AS28" i="23"/>
  <c r="AR28" i="23"/>
  <c r="AQ28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BC27" i="23"/>
  <c r="BB27" i="23"/>
  <c r="BA27" i="23"/>
  <c r="AZ27" i="23"/>
  <c r="AY27" i="23"/>
  <c r="AX27" i="23"/>
  <c r="AW27" i="23"/>
  <c r="AV27" i="23"/>
  <c r="AU27" i="23"/>
  <c r="AT27" i="23"/>
  <c r="AS27" i="23"/>
  <c r="AR27" i="23"/>
  <c r="AQ27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BC26" i="23"/>
  <c r="BB26" i="23"/>
  <c r="BA26" i="23"/>
  <c r="AZ26" i="23"/>
  <c r="AY26" i="23"/>
  <c r="AX26" i="23"/>
  <c r="AW26" i="23"/>
  <c r="AV26" i="23"/>
  <c r="AU26" i="23"/>
  <c r="AT26" i="23"/>
  <c r="AS26" i="23"/>
  <c r="AR26" i="23"/>
  <c r="AQ26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BC25" i="23"/>
  <c r="BB25" i="23"/>
  <c r="BA25" i="23"/>
  <c r="AZ25" i="23"/>
  <c r="AY25" i="23"/>
  <c r="AX25" i="23"/>
  <c r="AW25" i="23"/>
  <c r="AV25" i="23"/>
  <c r="AU25" i="23"/>
  <c r="AT25" i="23"/>
  <c r="AS25" i="23"/>
  <c r="AR25" i="23"/>
  <c r="AQ25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BC24" i="23"/>
  <c r="BB24" i="23"/>
  <c r="BA24" i="23"/>
  <c r="AZ24" i="23"/>
  <c r="AY24" i="23"/>
  <c r="AX24" i="23"/>
  <c r="AW24" i="23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BC23" i="23"/>
  <c r="BB23" i="23"/>
  <c r="BA23" i="23"/>
  <c r="AZ23" i="23"/>
  <c r="AY23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BC22" i="23"/>
  <c r="BB22" i="23"/>
  <c r="BA22" i="23"/>
  <c r="AZ22" i="23"/>
  <c r="AY22" i="23"/>
  <c r="AX22" i="23"/>
  <c r="AW22" i="23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BC21" i="23"/>
  <c r="BB21" i="23"/>
  <c r="BA21" i="23"/>
  <c r="AZ21" i="23"/>
  <c r="AY21" i="23"/>
  <c r="AX21" i="23"/>
  <c r="AW21" i="23"/>
  <c r="AV21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BC20" i="23"/>
  <c r="BB20" i="23"/>
  <c r="BA20" i="23"/>
  <c r="AZ20" i="23"/>
  <c r="AY20" i="23"/>
  <c r="AX20" i="23"/>
  <c r="AW20" i="23"/>
  <c r="AV20" i="23"/>
  <c r="AU20" i="23"/>
  <c r="AT20" i="23"/>
  <c r="AS20" i="23"/>
  <c r="AR20" i="23"/>
  <c r="AQ20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BC19" i="23"/>
  <c r="BB19" i="23"/>
  <c r="BA19" i="23"/>
  <c r="AZ19" i="23"/>
  <c r="AY19" i="23"/>
  <c r="AX19" i="23"/>
  <c r="AW19" i="23"/>
  <c r="AV19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BC18" i="23"/>
  <c r="BB18" i="23"/>
  <c r="BA18" i="23"/>
  <c r="AZ18" i="23"/>
  <c r="AY18" i="23"/>
  <c r="AX18" i="23"/>
  <c r="AW18" i="23"/>
  <c r="AV18" i="23"/>
  <c r="AU18" i="23"/>
  <c r="AT18" i="23"/>
  <c r="AS18" i="23"/>
  <c r="AR18" i="23"/>
  <c r="AQ18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BC17" i="23"/>
  <c r="BB17" i="23"/>
  <c r="BA17" i="23"/>
  <c r="AZ17" i="23"/>
  <c r="AY17" i="23"/>
  <c r="AX17" i="23"/>
  <c r="AW17" i="23"/>
  <c r="AV17" i="23"/>
  <c r="AU17" i="23"/>
  <c r="AT17" i="23"/>
  <c r="AS17" i="23"/>
  <c r="AR17" i="23"/>
  <c r="AQ17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BC16" i="23"/>
  <c r="BB16" i="23"/>
  <c r="BA16" i="23"/>
  <c r="AZ16" i="23"/>
  <c r="AY16" i="23"/>
  <c r="AX16" i="23"/>
  <c r="AW16" i="23"/>
  <c r="AV16" i="23"/>
  <c r="AU16" i="23"/>
  <c r="AT16" i="23"/>
  <c r="AS16" i="23"/>
  <c r="AR16" i="23"/>
  <c r="AQ16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BC15" i="23"/>
  <c r="BB15" i="23"/>
  <c r="BA15" i="23"/>
  <c r="AZ15" i="23"/>
  <c r="AY15" i="23"/>
  <c r="AX15" i="23"/>
  <c r="AW15" i="23"/>
  <c r="AV15" i="23"/>
  <c r="AU15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BC14" i="23"/>
  <c r="BB14" i="23"/>
  <c r="BA14" i="23"/>
  <c r="AZ14" i="23"/>
  <c r="AY14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BC13" i="23"/>
  <c r="BB13" i="23"/>
  <c r="BA13" i="23"/>
  <c r="AZ13" i="23"/>
  <c r="AY13" i="23"/>
  <c r="AX13" i="23"/>
  <c r="AW13" i="23"/>
  <c r="AV13" i="23"/>
  <c r="AU13" i="23"/>
  <c r="AT13" i="23"/>
  <c r="AS13" i="23"/>
  <c r="AR13" i="23"/>
  <c r="AQ13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BC12" i="23"/>
  <c r="BB12" i="23"/>
  <c r="BA12" i="23"/>
  <c r="AZ12" i="23"/>
  <c r="AY12" i="23"/>
  <c r="AX12" i="23"/>
  <c r="AW12" i="23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BC11" i="23"/>
  <c r="BB11" i="23"/>
  <c r="BA11" i="23"/>
  <c r="AZ11" i="23"/>
  <c r="AY11" i="23"/>
  <c r="AX11" i="23"/>
  <c r="AW11" i="23"/>
  <c r="AV11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BC10" i="23"/>
  <c r="BB10" i="23"/>
  <c r="BA10" i="23"/>
  <c r="AZ10" i="23"/>
  <c r="AY10" i="23"/>
  <c r="AX10" i="23"/>
  <c r="AW10" i="23"/>
  <c r="AV10" i="23"/>
  <c r="AU10" i="23"/>
  <c r="AT10" i="23"/>
  <c r="AS10" i="23"/>
  <c r="AR10" i="23"/>
  <c r="AQ10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BC9" i="23"/>
  <c r="BB9" i="23"/>
  <c r="BA9" i="23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B610" i="37" l="1"/>
  <c r="B609" i="37"/>
  <c r="B608" i="37"/>
  <c r="B607" i="37"/>
  <c r="B606" i="37"/>
  <c r="B605" i="37"/>
  <c r="B604" i="37"/>
  <c r="B603" i="37"/>
  <c r="B602" i="37"/>
  <c r="B601" i="37"/>
  <c r="B600" i="37"/>
  <c r="B599" i="37"/>
  <c r="B598" i="37"/>
  <c r="B597" i="37"/>
  <c r="B596" i="37"/>
  <c r="B595" i="37"/>
  <c r="B594" i="37"/>
  <c r="B593" i="37"/>
  <c r="B592" i="37"/>
  <c r="B591" i="37"/>
  <c r="B590" i="37"/>
  <c r="B589" i="37"/>
  <c r="B588" i="37"/>
  <c r="B587" i="37"/>
  <c r="B586" i="37"/>
  <c r="B585" i="37"/>
  <c r="B584" i="37"/>
  <c r="B583" i="37"/>
  <c r="B582" i="37"/>
  <c r="B581" i="37"/>
  <c r="AR610" i="37"/>
  <c r="AQ610" i="37"/>
  <c r="AP610" i="37"/>
  <c r="AO610" i="37"/>
  <c r="AN610" i="37"/>
  <c r="AM610" i="37"/>
  <c r="AL610" i="37"/>
  <c r="AK610" i="37"/>
  <c r="AJ610" i="37"/>
  <c r="AI610" i="37"/>
  <c r="AH610" i="37"/>
  <c r="AG610" i="37"/>
  <c r="AF610" i="37"/>
  <c r="AE610" i="37"/>
  <c r="AD610" i="37"/>
  <c r="AC610" i="37"/>
  <c r="AB610" i="37"/>
  <c r="AA610" i="37"/>
  <c r="Z610" i="37"/>
  <c r="Y610" i="37"/>
  <c r="X610" i="37"/>
  <c r="W610" i="37"/>
  <c r="V610" i="37"/>
  <c r="U610" i="37"/>
  <c r="T610" i="37"/>
  <c r="S610" i="37"/>
  <c r="R610" i="37"/>
  <c r="Q610" i="37"/>
  <c r="P610" i="37"/>
  <c r="O610" i="37"/>
  <c r="N610" i="37"/>
  <c r="M610" i="37"/>
  <c r="L610" i="37"/>
  <c r="K610" i="37"/>
  <c r="J610" i="37"/>
  <c r="I610" i="37"/>
  <c r="H610" i="37"/>
  <c r="G610" i="37"/>
  <c r="F610" i="37"/>
  <c r="E610" i="37"/>
  <c r="D610" i="37"/>
  <c r="C610" i="37"/>
  <c r="AR609" i="37"/>
  <c r="AQ609" i="37"/>
  <c r="AP609" i="37"/>
  <c r="AO609" i="37"/>
  <c r="AN609" i="37"/>
  <c r="AM609" i="37"/>
  <c r="AL609" i="37"/>
  <c r="AK609" i="37"/>
  <c r="AJ609" i="37"/>
  <c r="AI609" i="37"/>
  <c r="AH609" i="37"/>
  <c r="AG609" i="37"/>
  <c r="AF609" i="37"/>
  <c r="AE609" i="37"/>
  <c r="AD609" i="37"/>
  <c r="AC609" i="37"/>
  <c r="AB609" i="37"/>
  <c r="AA609" i="37"/>
  <c r="Z609" i="37"/>
  <c r="Y609" i="37"/>
  <c r="X609" i="37"/>
  <c r="W609" i="37"/>
  <c r="V609" i="37"/>
  <c r="U609" i="37"/>
  <c r="T609" i="37"/>
  <c r="S609" i="37"/>
  <c r="R609" i="37"/>
  <c r="Q609" i="37"/>
  <c r="P609" i="37"/>
  <c r="O609" i="37"/>
  <c r="N609" i="37"/>
  <c r="M609" i="37"/>
  <c r="L609" i="37"/>
  <c r="K609" i="37"/>
  <c r="J609" i="37"/>
  <c r="I609" i="37"/>
  <c r="H609" i="37"/>
  <c r="G609" i="37"/>
  <c r="F609" i="37"/>
  <c r="E609" i="37"/>
  <c r="D609" i="37"/>
  <c r="C609" i="37"/>
  <c r="AR608" i="37"/>
  <c r="AQ608" i="37"/>
  <c r="AP608" i="37"/>
  <c r="AO608" i="37"/>
  <c r="AN608" i="37"/>
  <c r="AM608" i="37"/>
  <c r="AL608" i="37"/>
  <c r="AK608" i="37"/>
  <c r="AJ608" i="37"/>
  <c r="AI608" i="37"/>
  <c r="AH608" i="37"/>
  <c r="AG608" i="37"/>
  <c r="AF608" i="37"/>
  <c r="AE608" i="37"/>
  <c r="AD608" i="37"/>
  <c r="AC608" i="37"/>
  <c r="AB608" i="37"/>
  <c r="AA608" i="37"/>
  <c r="Z608" i="37"/>
  <c r="Y608" i="37"/>
  <c r="X608" i="37"/>
  <c r="W608" i="37"/>
  <c r="V608" i="37"/>
  <c r="U608" i="37"/>
  <c r="T608" i="37"/>
  <c r="S608" i="37"/>
  <c r="R608" i="37"/>
  <c r="Q608" i="37"/>
  <c r="P608" i="37"/>
  <c r="O608" i="37"/>
  <c r="N608" i="37"/>
  <c r="M608" i="37"/>
  <c r="L608" i="37"/>
  <c r="K608" i="37"/>
  <c r="J608" i="37"/>
  <c r="I608" i="37"/>
  <c r="H608" i="37"/>
  <c r="G608" i="37"/>
  <c r="F608" i="37"/>
  <c r="E608" i="37"/>
  <c r="D608" i="37"/>
  <c r="C608" i="37"/>
  <c r="AR607" i="37"/>
  <c r="AQ607" i="37"/>
  <c r="AP607" i="37"/>
  <c r="AO607" i="37"/>
  <c r="AN607" i="37"/>
  <c r="AM607" i="37"/>
  <c r="AL607" i="37"/>
  <c r="AK607" i="37"/>
  <c r="AJ607" i="37"/>
  <c r="AI607" i="37"/>
  <c r="AH607" i="37"/>
  <c r="AG607" i="37"/>
  <c r="AF607" i="37"/>
  <c r="AE607" i="37"/>
  <c r="AD607" i="37"/>
  <c r="AC607" i="37"/>
  <c r="AB607" i="37"/>
  <c r="AA607" i="37"/>
  <c r="Z607" i="37"/>
  <c r="Y607" i="37"/>
  <c r="X607" i="37"/>
  <c r="W607" i="37"/>
  <c r="V607" i="37"/>
  <c r="U607" i="37"/>
  <c r="T607" i="37"/>
  <c r="S607" i="37"/>
  <c r="R607" i="37"/>
  <c r="Q607" i="37"/>
  <c r="P607" i="37"/>
  <c r="O607" i="37"/>
  <c r="N607" i="37"/>
  <c r="M607" i="37"/>
  <c r="L607" i="37"/>
  <c r="K607" i="37"/>
  <c r="J607" i="37"/>
  <c r="I607" i="37"/>
  <c r="H607" i="37"/>
  <c r="G607" i="37"/>
  <c r="F607" i="37"/>
  <c r="E607" i="37"/>
  <c r="D607" i="37"/>
  <c r="C607" i="37"/>
  <c r="AR606" i="37"/>
  <c r="AQ606" i="37"/>
  <c r="AP606" i="37"/>
  <c r="AO606" i="37"/>
  <c r="AN606" i="37"/>
  <c r="AM606" i="37"/>
  <c r="AL606" i="37"/>
  <c r="AK606" i="37"/>
  <c r="AJ606" i="37"/>
  <c r="AI606" i="37"/>
  <c r="AH606" i="37"/>
  <c r="AG606" i="37"/>
  <c r="AF606" i="37"/>
  <c r="AE606" i="37"/>
  <c r="AD606" i="37"/>
  <c r="AC606" i="37"/>
  <c r="AB606" i="37"/>
  <c r="AA606" i="37"/>
  <c r="Z606" i="37"/>
  <c r="Y606" i="37"/>
  <c r="X606" i="37"/>
  <c r="W606" i="37"/>
  <c r="V606" i="37"/>
  <c r="U606" i="37"/>
  <c r="T606" i="37"/>
  <c r="S606" i="37"/>
  <c r="R606" i="37"/>
  <c r="Q606" i="37"/>
  <c r="P606" i="37"/>
  <c r="O606" i="37"/>
  <c r="N606" i="37"/>
  <c r="M606" i="37"/>
  <c r="L606" i="37"/>
  <c r="K606" i="37"/>
  <c r="J606" i="37"/>
  <c r="I606" i="37"/>
  <c r="H606" i="37"/>
  <c r="G606" i="37"/>
  <c r="F606" i="37"/>
  <c r="E606" i="37"/>
  <c r="D606" i="37"/>
  <c r="C606" i="37"/>
  <c r="AR605" i="37"/>
  <c r="AQ605" i="37"/>
  <c r="AP605" i="37"/>
  <c r="AO605" i="37"/>
  <c r="AN605" i="37"/>
  <c r="AM605" i="37"/>
  <c r="AL605" i="37"/>
  <c r="AK605" i="37"/>
  <c r="AJ605" i="37"/>
  <c r="AI605" i="37"/>
  <c r="AH605" i="37"/>
  <c r="AG605" i="37"/>
  <c r="AF605" i="37"/>
  <c r="AE605" i="37"/>
  <c r="AD605" i="37"/>
  <c r="AC605" i="37"/>
  <c r="AB605" i="37"/>
  <c r="AA605" i="37"/>
  <c r="Z605" i="37"/>
  <c r="Y605" i="37"/>
  <c r="X605" i="37"/>
  <c r="W605" i="37"/>
  <c r="V605" i="37"/>
  <c r="U605" i="37"/>
  <c r="T605" i="37"/>
  <c r="S605" i="37"/>
  <c r="R605" i="37"/>
  <c r="Q605" i="37"/>
  <c r="P605" i="37"/>
  <c r="O605" i="37"/>
  <c r="N605" i="37"/>
  <c r="M605" i="37"/>
  <c r="L605" i="37"/>
  <c r="K605" i="37"/>
  <c r="J605" i="37"/>
  <c r="I605" i="37"/>
  <c r="H605" i="37"/>
  <c r="G605" i="37"/>
  <c r="F605" i="37"/>
  <c r="E605" i="37"/>
  <c r="D605" i="37"/>
  <c r="C605" i="37"/>
  <c r="AR604" i="37"/>
  <c r="AQ604" i="37"/>
  <c r="AP604" i="37"/>
  <c r="AO604" i="37"/>
  <c r="AN604" i="37"/>
  <c r="AM604" i="37"/>
  <c r="AL604" i="37"/>
  <c r="AK604" i="37"/>
  <c r="AJ604" i="37"/>
  <c r="AI604" i="37"/>
  <c r="AH604" i="37"/>
  <c r="AG604" i="37"/>
  <c r="AF604" i="37"/>
  <c r="AE604" i="37"/>
  <c r="AD604" i="37"/>
  <c r="AC604" i="37"/>
  <c r="AB604" i="37"/>
  <c r="AA604" i="37"/>
  <c r="Z604" i="37"/>
  <c r="Y604" i="37"/>
  <c r="X604" i="37"/>
  <c r="W604" i="37"/>
  <c r="V604" i="37"/>
  <c r="U604" i="37"/>
  <c r="T604" i="37"/>
  <c r="S604" i="37"/>
  <c r="R604" i="37"/>
  <c r="Q604" i="37"/>
  <c r="P604" i="37"/>
  <c r="O604" i="37"/>
  <c r="N604" i="37"/>
  <c r="M604" i="37"/>
  <c r="L604" i="37"/>
  <c r="K604" i="37"/>
  <c r="J604" i="37"/>
  <c r="I604" i="37"/>
  <c r="H604" i="37"/>
  <c r="G604" i="37"/>
  <c r="F604" i="37"/>
  <c r="E604" i="37"/>
  <c r="D604" i="37"/>
  <c r="C604" i="37"/>
  <c r="AR603" i="37"/>
  <c r="AQ603" i="37"/>
  <c r="AP603" i="37"/>
  <c r="AO603" i="37"/>
  <c r="AN603" i="37"/>
  <c r="AM603" i="37"/>
  <c r="AL603" i="37"/>
  <c r="AK603" i="37"/>
  <c r="AJ603" i="37"/>
  <c r="AI603" i="37"/>
  <c r="AH603" i="37"/>
  <c r="AG603" i="37"/>
  <c r="AF603" i="37"/>
  <c r="AE603" i="37"/>
  <c r="AD603" i="37"/>
  <c r="AC603" i="37"/>
  <c r="AB603" i="37"/>
  <c r="AA603" i="37"/>
  <c r="Z603" i="37"/>
  <c r="Y603" i="37"/>
  <c r="X603" i="37"/>
  <c r="W603" i="37"/>
  <c r="V603" i="37"/>
  <c r="U603" i="37"/>
  <c r="T603" i="37"/>
  <c r="S603" i="37"/>
  <c r="R603" i="37"/>
  <c r="Q603" i="37"/>
  <c r="P603" i="37"/>
  <c r="O603" i="37"/>
  <c r="N603" i="37"/>
  <c r="M603" i="37"/>
  <c r="L603" i="37"/>
  <c r="K603" i="37"/>
  <c r="J603" i="37"/>
  <c r="I603" i="37"/>
  <c r="H603" i="37"/>
  <c r="G603" i="37"/>
  <c r="F603" i="37"/>
  <c r="E603" i="37"/>
  <c r="D603" i="37"/>
  <c r="C603" i="37"/>
  <c r="D602" i="37"/>
  <c r="N601" i="37"/>
  <c r="F601" i="37"/>
  <c r="AN600" i="37"/>
  <c r="AH600" i="37"/>
  <c r="L600" i="37"/>
  <c r="F600" i="37"/>
  <c r="AN599" i="37"/>
  <c r="Z599" i="37"/>
  <c r="R599" i="37"/>
  <c r="L599" i="37"/>
  <c r="AF598" i="37"/>
  <c r="Z598" i="37"/>
  <c r="R598" i="37"/>
  <c r="D598" i="37"/>
  <c r="AR597" i="37"/>
  <c r="AQ597" i="37"/>
  <c r="AP597" i="37"/>
  <c r="AO597" i="37"/>
  <c r="AN597" i="37"/>
  <c r="AM597" i="37"/>
  <c r="AL597" i="37"/>
  <c r="AK597" i="37"/>
  <c r="AJ597" i="37"/>
  <c r="AI597" i="37"/>
  <c r="AH597" i="37"/>
  <c r="AG597" i="37"/>
  <c r="AF597" i="37"/>
  <c r="AE597" i="37"/>
  <c r="AD597" i="37"/>
  <c r="AC597" i="37"/>
  <c r="AB597" i="37"/>
  <c r="AA597" i="37"/>
  <c r="Z597" i="37"/>
  <c r="Y597" i="37"/>
  <c r="X597" i="37"/>
  <c r="W597" i="37"/>
  <c r="V597" i="37"/>
  <c r="U597" i="37"/>
  <c r="T597" i="37"/>
  <c r="S597" i="37"/>
  <c r="R597" i="37"/>
  <c r="Q597" i="37"/>
  <c r="P597" i="37"/>
  <c r="O597" i="37"/>
  <c r="N597" i="37"/>
  <c r="M597" i="37"/>
  <c r="L597" i="37"/>
  <c r="K597" i="37"/>
  <c r="J597" i="37"/>
  <c r="I597" i="37"/>
  <c r="H597" i="37"/>
  <c r="G597" i="37"/>
  <c r="F597" i="37"/>
  <c r="E597" i="37"/>
  <c r="D597" i="37"/>
  <c r="C597" i="37"/>
  <c r="X596" i="37"/>
  <c r="R596" i="37"/>
  <c r="J596" i="37"/>
  <c r="AL595" i="37"/>
  <c r="AD595" i="37"/>
  <c r="X595" i="37"/>
  <c r="AR594" i="37"/>
  <c r="AL594" i="37"/>
  <c r="AD594" i="37"/>
  <c r="P594" i="37"/>
  <c r="H594" i="37"/>
  <c r="AR593" i="37"/>
  <c r="AL593" i="37"/>
  <c r="AF593" i="37"/>
  <c r="V593" i="37"/>
  <c r="P593" i="37"/>
  <c r="F593" i="37"/>
  <c r="AP592" i="37"/>
  <c r="AF592" i="37"/>
  <c r="Z592" i="37"/>
  <c r="P592" i="37"/>
  <c r="J592" i="37"/>
  <c r="AR591" i="37"/>
  <c r="AQ591" i="37"/>
  <c r="AP591" i="37"/>
  <c r="AO591" i="37"/>
  <c r="AN591" i="37"/>
  <c r="AM591" i="37"/>
  <c r="AL591" i="37"/>
  <c r="AK591" i="37"/>
  <c r="AJ591" i="37"/>
  <c r="AI591" i="37"/>
  <c r="AH591" i="37"/>
  <c r="AG591" i="37"/>
  <c r="AF591" i="37"/>
  <c r="AE591" i="37"/>
  <c r="AD591" i="37"/>
  <c r="AC591" i="37"/>
  <c r="AB591" i="37"/>
  <c r="AA591" i="37"/>
  <c r="Z591" i="37"/>
  <c r="Y591" i="37"/>
  <c r="X591" i="37"/>
  <c r="W591" i="37"/>
  <c r="V591" i="37"/>
  <c r="U591" i="37"/>
  <c r="T591" i="37"/>
  <c r="S591" i="37"/>
  <c r="R591" i="37"/>
  <c r="Q591" i="37"/>
  <c r="P591" i="37"/>
  <c r="O591" i="37"/>
  <c r="N591" i="37"/>
  <c r="M591" i="37"/>
  <c r="L591" i="37"/>
  <c r="K591" i="37"/>
  <c r="J591" i="37"/>
  <c r="I591" i="37"/>
  <c r="H591" i="37"/>
  <c r="G591" i="37"/>
  <c r="F591" i="37"/>
  <c r="E591" i="37"/>
  <c r="D591" i="37"/>
  <c r="C591" i="37"/>
  <c r="AJ590" i="37"/>
  <c r="AD590" i="37"/>
  <c r="V588" i="37"/>
  <c r="N588" i="37"/>
  <c r="F588" i="37"/>
  <c r="AR587" i="37"/>
  <c r="AQ587" i="37"/>
  <c r="AP587" i="37"/>
  <c r="AO587" i="37"/>
  <c r="AN587" i="37"/>
  <c r="AM587" i="37"/>
  <c r="AL587" i="37"/>
  <c r="AK587" i="37"/>
  <c r="AJ587" i="37"/>
  <c r="AI587" i="37"/>
  <c r="AH587" i="37"/>
  <c r="AG587" i="37"/>
  <c r="AF587" i="37"/>
  <c r="AE587" i="37"/>
  <c r="AD587" i="37"/>
  <c r="AC587" i="37"/>
  <c r="AB587" i="37"/>
  <c r="AA587" i="37"/>
  <c r="Z587" i="37"/>
  <c r="Y587" i="37"/>
  <c r="X587" i="37"/>
  <c r="W587" i="37"/>
  <c r="V587" i="37"/>
  <c r="U587" i="37"/>
  <c r="T587" i="37"/>
  <c r="S587" i="37"/>
  <c r="R587" i="37"/>
  <c r="Q587" i="37"/>
  <c r="P587" i="37"/>
  <c r="O587" i="37"/>
  <c r="N587" i="37"/>
  <c r="M587" i="37"/>
  <c r="L587" i="37"/>
  <c r="K587" i="37"/>
  <c r="J587" i="37"/>
  <c r="I587" i="37"/>
  <c r="H587" i="37"/>
  <c r="G587" i="37"/>
  <c r="F587" i="37"/>
  <c r="E587" i="37"/>
  <c r="D587" i="37"/>
  <c r="C587" i="37"/>
  <c r="AP586" i="37"/>
  <c r="AH586" i="37"/>
  <c r="Z586" i="37"/>
  <c r="R586" i="37"/>
  <c r="J586" i="37"/>
  <c r="AR585" i="37"/>
  <c r="AJ585" i="37"/>
  <c r="AB585" i="37"/>
  <c r="T585" i="37"/>
  <c r="L585" i="37"/>
  <c r="D585" i="37"/>
  <c r="AL584" i="37"/>
  <c r="AD584" i="37"/>
  <c r="V584" i="37"/>
  <c r="N584" i="37"/>
  <c r="F584" i="37"/>
  <c r="AN583" i="37"/>
  <c r="AF583" i="37"/>
  <c r="X583" i="37"/>
  <c r="P583" i="37"/>
  <c r="H583" i="37"/>
  <c r="AP582" i="37"/>
  <c r="AH582" i="37"/>
  <c r="Z582" i="37"/>
  <c r="R582" i="37"/>
  <c r="J582" i="37"/>
  <c r="AN581" i="37"/>
  <c r="AF581" i="37"/>
  <c r="X581" i="37"/>
  <c r="P581" i="37"/>
  <c r="H581" i="37"/>
  <c r="AR602" i="37"/>
  <c r="AQ602" i="37"/>
  <c r="AP602" i="37"/>
  <c r="AO602" i="37"/>
  <c r="AN602" i="37"/>
  <c r="AM602" i="37"/>
  <c r="AL602" i="37"/>
  <c r="AK602" i="37"/>
  <c r="AJ602" i="37"/>
  <c r="AI602" i="37"/>
  <c r="AH602" i="37"/>
  <c r="AG602" i="37"/>
  <c r="AF602" i="37"/>
  <c r="AE602" i="37"/>
  <c r="AD602" i="37"/>
  <c r="AC602" i="37"/>
  <c r="AB602" i="37"/>
  <c r="AA602" i="37"/>
  <c r="Z602" i="37"/>
  <c r="Y602" i="37"/>
  <c r="X602" i="37"/>
  <c r="W602" i="37"/>
  <c r="V602" i="37"/>
  <c r="U602" i="37"/>
  <c r="T602" i="37"/>
  <c r="S602" i="37"/>
  <c r="R602" i="37"/>
  <c r="Q602" i="37"/>
  <c r="P602" i="37"/>
  <c r="O602" i="37"/>
  <c r="N602" i="37"/>
  <c r="M602" i="37"/>
  <c r="L602" i="37"/>
  <c r="K602" i="37"/>
  <c r="J602" i="37"/>
  <c r="I602" i="37"/>
  <c r="H602" i="37"/>
  <c r="G602" i="37"/>
  <c r="F602" i="37"/>
  <c r="E602" i="37"/>
  <c r="C602" i="37"/>
  <c r="AR601" i="37"/>
  <c r="AQ601" i="37"/>
  <c r="AP601" i="37"/>
  <c r="AO601" i="37"/>
  <c r="AN601" i="37"/>
  <c r="AM601" i="37"/>
  <c r="AL601" i="37"/>
  <c r="AK601" i="37"/>
  <c r="AJ601" i="37"/>
  <c r="AI601" i="37"/>
  <c r="AH601" i="37"/>
  <c r="AG601" i="37"/>
  <c r="AE601" i="37"/>
  <c r="AD601" i="37"/>
  <c r="AC601" i="37"/>
  <c r="AB601" i="37"/>
  <c r="AA601" i="37"/>
  <c r="Z601" i="37"/>
  <c r="Y601" i="37"/>
  <c r="X601" i="37"/>
  <c r="W601" i="37"/>
  <c r="V601" i="37"/>
  <c r="U601" i="37"/>
  <c r="T601" i="37"/>
  <c r="S601" i="37"/>
  <c r="R601" i="37"/>
  <c r="Q601" i="37"/>
  <c r="P601" i="37"/>
  <c r="O601" i="37"/>
  <c r="M601" i="37"/>
  <c r="L601" i="37"/>
  <c r="K601" i="37"/>
  <c r="J601" i="37"/>
  <c r="I601" i="37"/>
  <c r="H601" i="37"/>
  <c r="G601" i="37"/>
  <c r="E601" i="37"/>
  <c r="D601" i="37"/>
  <c r="C601" i="37"/>
  <c r="AR600" i="37"/>
  <c r="AQ600" i="37"/>
  <c r="AP600" i="37"/>
  <c r="AO600" i="37"/>
  <c r="AM600" i="37"/>
  <c r="AL600" i="37"/>
  <c r="AK600" i="37"/>
  <c r="AJ600" i="37"/>
  <c r="AI600" i="37"/>
  <c r="AG600" i="37"/>
  <c r="AF600" i="37"/>
  <c r="AE600" i="37"/>
  <c r="AD600" i="37"/>
  <c r="AC600" i="37"/>
  <c r="AB600" i="37"/>
  <c r="AA600" i="37"/>
  <c r="Z600" i="37"/>
  <c r="Y600" i="37"/>
  <c r="X600" i="37"/>
  <c r="W600" i="37"/>
  <c r="V600" i="37"/>
  <c r="U600" i="37"/>
  <c r="T600" i="37"/>
  <c r="S600" i="37"/>
  <c r="R600" i="37"/>
  <c r="Q600" i="37"/>
  <c r="P600" i="37"/>
  <c r="O600" i="37"/>
  <c r="N600" i="37"/>
  <c r="M600" i="37"/>
  <c r="K600" i="37"/>
  <c r="J600" i="37"/>
  <c r="I600" i="37"/>
  <c r="H600" i="37"/>
  <c r="G600" i="37"/>
  <c r="E600" i="37"/>
  <c r="D600" i="37"/>
  <c r="C600" i="37"/>
  <c r="AR599" i="37"/>
  <c r="AQ599" i="37"/>
  <c r="AP599" i="37"/>
  <c r="AO599" i="37"/>
  <c r="AM599" i="37"/>
  <c r="AL599" i="37"/>
  <c r="AK599" i="37"/>
  <c r="AJ599" i="37"/>
  <c r="AI599" i="37"/>
  <c r="AH599" i="37"/>
  <c r="AG599" i="37"/>
  <c r="AF599" i="37"/>
  <c r="AE599" i="37"/>
  <c r="AD599" i="37"/>
  <c r="AC599" i="37"/>
  <c r="AB599" i="37"/>
  <c r="AA599" i="37"/>
  <c r="Y599" i="37"/>
  <c r="X599" i="37"/>
  <c r="W599" i="37"/>
  <c r="V599" i="37"/>
  <c r="U599" i="37"/>
  <c r="T599" i="37"/>
  <c r="S599" i="37"/>
  <c r="Q599" i="37"/>
  <c r="P599" i="37"/>
  <c r="O599" i="37"/>
  <c r="N599" i="37"/>
  <c r="M599" i="37"/>
  <c r="K599" i="37"/>
  <c r="J599" i="37"/>
  <c r="I599" i="37"/>
  <c r="H599" i="37"/>
  <c r="G599" i="37"/>
  <c r="F599" i="37"/>
  <c r="E599" i="37"/>
  <c r="D599" i="37"/>
  <c r="C599" i="37"/>
  <c r="AR598" i="37"/>
  <c r="AQ598" i="37"/>
  <c r="AP598" i="37"/>
  <c r="AO598" i="37"/>
  <c r="AN598" i="37"/>
  <c r="AM598" i="37"/>
  <c r="AL598" i="37"/>
  <c r="AK598" i="37"/>
  <c r="AJ598" i="37"/>
  <c r="AI598" i="37"/>
  <c r="AH598" i="37"/>
  <c r="AG598" i="37"/>
  <c r="AE598" i="37"/>
  <c r="AD598" i="37"/>
  <c r="AC598" i="37"/>
  <c r="AB598" i="37"/>
  <c r="AA598" i="37"/>
  <c r="Y598" i="37"/>
  <c r="X598" i="37"/>
  <c r="W598" i="37"/>
  <c r="V598" i="37"/>
  <c r="U598" i="37"/>
  <c r="T598" i="37"/>
  <c r="S598" i="37"/>
  <c r="Q598" i="37"/>
  <c r="P598" i="37"/>
  <c r="O598" i="37"/>
  <c r="N598" i="37"/>
  <c r="M598" i="37"/>
  <c r="L598" i="37"/>
  <c r="K598" i="37"/>
  <c r="J598" i="37"/>
  <c r="I598" i="37"/>
  <c r="H598" i="37"/>
  <c r="G598" i="37"/>
  <c r="F598" i="37"/>
  <c r="E598" i="37"/>
  <c r="C598" i="37"/>
  <c r="AR596" i="37"/>
  <c r="AQ596" i="37"/>
  <c r="AP596" i="37"/>
  <c r="AO596" i="37"/>
  <c r="AN596" i="37"/>
  <c r="AM596" i="37"/>
  <c r="AL596" i="37"/>
  <c r="AK596" i="37"/>
  <c r="AJ596" i="37"/>
  <c r="AI596" i="37"/>
  <c r="AH596" i="37"/>
  <c r="AG596" i="37"/>
  <c r="AF596" i="37"/>
  <c r="AE596" i="37"/>
  <c r="AD596" i="37"/>
  <c r="AC596" i="37"/>
  <c r="AB596" i="37"/>
  <c r="AA596" i="37"/>
  <c r="Z596" i="37"/>
  <c r="Y596" i="37"/>
  <c r="W596" i="37"/>
  <c r="V596" i="37"/>
  <c r="U596" i="37"/>
  <c r="T596" i="37"/>
  <c r="S596" i="37"/>
  <c r="Q596" i="37"/>
  <c r="P596" i="37"/>
  <c r="O596" i="37"/>
  <c r="N596" i="37"/>
  <c r="M596" i="37"/>
  <c r="L596" i="37"/>
  <c r="K596" i="37"/>
  <c r="I596" i="37"/>
  <c r="H596" i="37"/>
  <c r="G596" i="37"/>
  <c r="F596" i="37"/>
  <c r="E596" i="37"/>
  <c r="D596" i="37"/>
  <c r="C596" i="37"/>
  <c r="AR595" i="37"/>
  <c r="AQ595" i="37"/>
  <c r="AP595" i="37"/>
  <c r="AO595" i="37"/>
  <c r="AN595" i="37"/>
  <c r="AM595" i="37"/>
  <c r="AK595" i="37"/>
  <c r="AJ595" i="37"/>
  <c r="AI595" i="37"/>
  <c r="AH595" i="37"/>
  <c r="AG595" i="37"/>
  <c r="AF595" i="37"/>
  <c r="AE595" i="37"/>
  <c r="AC595" i="37"/>
  <c r="AB595" i="37"/>
  <c r="AA595" i="37"/>
  <c r="Z595" i="37"/>
  <c r="Y595" i="37"/>
  <c r="W595" i="37"/>
  <c r="V595" i="37"/>
  <c r="U595" i="37"/>
  <c r="T595" i="37"/>
  <c r="S595" i="37"/>
  <c r="R595" i="37"/>
  <c r="Q595" i="37"/>
  <c r="P595" i="37"/>
  <c r="O595" i="37"/>
  <c r="N595" i="37"/>
  <c r="M595" i="37"/>
  <c r="L595" i="37"/>
  <c r="K595" i="37"/>
  <c r="J595" i="37"/>
  <c r="I595" i="37"/>
  <c r="H595" i="37"/>
  <c r="G595" i="37"/>
  <c r="F595" i="37"/>
  <c r="E595" i="37"/>
  <c r="D595" i="37"/>
  <c r="C595" i="37"/>
  <c r="AQ594" i="37"/>
  <c r="AP594" i="37"/>
  <c r="AO594" i="37"/>
  <c r="AN594" i="37"/>
  <c r="AM594" i="37"/>
  <c r="AK594" i="37"/>
  <c r="AJ594" i="37"/>
  <c r="AI594" i="37"/>
  <c r="AH594" i="37"/>
  <c r="AG594" i="37"/>
  <c r="AF594" i="37"/>
  <c r="AE594" i="37"/>
  <c r="AC594" i="37"/>
  <c r="AB594" i="37"/>
  <c r="AA594" i="37"/>
  <c r="Z594" i="37"/>
  <c r="Y594" i="37"/>
  <c r="X594" i="37"/>
  <c r="W594" i="37"/>
  <c r="V594" i="37"/>
  <c r="U594" i="37"/>
  <c r="T594" i="37"/>
  <c r="S594" i="37"/>
  <c r="R594" i="37"/>
  <c r="Q594" i="37"/>
  <c r="O594" i="37"/>
  <c r="N594" i="37"/>
  <c r="M594" i="37"/>
  <c r="L594" i="37"/>
  <c r="K594" i="37"/>
  <c r="J594" i="37"/>
  <c r="I594" i="37"/>
  <c r="G594" i="37"/>
  <c r="F594" i="37"/>
  <c r="E594" i="37"/>
  <c r="D594" i="37"/>
  <c r="C594" i="37"/>
  <c r="AQ593" i="37"/>
  <c r="AP593" i="37"/>
  <c r="AO593" i="37"/>
  <c r="AN593" i="37"/>
  <c r="AM593" i="37"/>
  <c r="AK593" i="37"/>
  <c r="AJ593" i="37"/>
  <c r="AI593" i="37"/>
  <c r="AH593" i="37"/>
  <c r="AG593" i="37"/>
  <c r="AE593" i="37"/>
  <c r="AD593" i="37"/>
  <c r="AC593" i="37"/>
  <c r="AB593" i="37"/>
  <c r="AA593" i="37"/>
  <c r="Z593" i="37"/>
  <c r="Y593" i="37"/>
  <c r="X593" i="37"/>
  <c r="W593" i="37"/>
  <c r="U593" i="37"/>
  <c r="T593" i="37"/>
  <c r="S593" i="37"/>
  <c r="R593" i="37"/>
  <c r="Q593" i="37"/>
  <c r="O593" i="37"/>
  <c r="N593" i="37"/>
  <c r="M593" i="37"/>
  <c r="L593" i="37"/>
  <c r="K593" i="37"/>
  <c r="J593" i="37"/>
  <c r="I593" i="37"/>
  <c r="H593" i="37"/>
  <c r="G593" i="37"/>
  <c r="E593" i="37"/>
  <c r="D593" i="37"/>
  <c r="C593" i="37"/>
  <c r="AR592" i="37"/>
  <c r="AQ592" i="37"/>
  <c r="AO592" i="37"/>
  <c r="AN592" i="37"/>
  <c r="AM592" i="37"/>
  <c r="AL592" i="37"/>
  <c r="AK592" i="37"/>
  <c r="AJ592" i="37"/>
  <c r="AI592" i="37"/>
  <c r="AH592" i="37"/>
  <c r="AG592" i="37"/>
  <c r="AE592" i="37"/>
  <c r="AD592" i="37"/>
  <c r="AC592" i="37"/>
  <c r="AB592" i="37"/>
  <c r="AA592" i="37"/>
  <c r="Y592" i="37"/>
  <c r="X592" i="37"/>
  <c r="W592" i="37"/>
  <c r="V592" i="37"/>
  <c r="U592" i="37"/>
  <c r="T592" i="37"/>
  <c r="S592" i="37"/>
  <c r="R592" i="37"/>
  <c r="Q592" i="37"/>
  <c r="O592" i="37"/>
  <c r="N592" i="37"/>
  <c r="M592" i="37"/>
  <c r="L592" i="37"/>
  <c r="K592" i="37"/>
  <c r="I592" i="37"/>
  <c r="H592" i="37"/>
  <c r="G592" i="37"/>
  <c r="F592" i="37"/>
  <c r="E592" i="37"/>
  <c r="D592" i="37"/>
  <c r="C592" i="37"/>
  <c r="AR590" i="37"/>
  <c r="AQ590" i="37"/>
  <c r="AP590" i="37"/>
  <c r="AO590" i="37"/>
  <c r="AN590" i="37"/>
  <c r="AM590" i="37"/>
  <c r="AL590" i="37"/>
  <c r="AK590" i="37"/>
  <c r="AI590" i="37"/>
  <c r="AH590" i="37"/>
  <c r="AG590" i="37"/>
  <c r="AF590" i="37"/>
  <c r="AE590" i="37"/>
  <c r="AC590" i="37"/>
  <c r="AB590" i="37"/>
  <c r="AA590" i="37"/>
  <c r="Z590" i="37"/>
  <c r="Y590" i="37"/>
  <c r="X590" i="37"/>
  <c r="W590" i="37"/>
  <c r="V590" i="37"/>
  <c r="U590" i="37"/>
  <c r="T590" i="37"/>
  <c r="S590" i="37"/>
  <c r="R590" i="37"/>
  <c r="Q590" i="37"/>
  <c r="P590" i="37"/>
  <c r="O590" i="37"/>
  <c r="N590" i="37"/>
  <c r="M590" i="37"/>
  <c r="L590" i="37"/>
  <c r="K590" i="37"/>
  <c r="J590" i="37"/>
  <c r="I590" i="37"/>
  <c r="H590" i="37"/>
  <c r="G590" i="37"/>
  <c r="F590" i="37"/>
  <c r="E590" i="37"/>
  <c r="D590" i="37"/>
  <c r="C590" i="37"/>
  <c r="AR589" i="37"/>
  <c r="AQ589" i="37"/>
  <c r="AP589" i="37"/>
  <c r="AO589" i="37"/>
  <c r="AN589" i="37"/>
  <c r="AM589" i="37"/>
  <c r="AL589" i="37"/>
  <c r="AK589" i="37"/>
  <c r="AJ589" i="37"/>
  <c r="AI589" i="37"/>
  <c r="AH589" i="37"/>
  <c r="AG589" i="37"/>
  <c r="AF589" i="37"/>
  <c r="AE589" i="37"/>
  <c r="AD589" i="37"/>
  <c r="AC589" i="37"/>
  <c r="AB589" i="37"/>
  <c r="AA589" i="37"/>
  <c r="Z589" i="37"/>
  <c r="Y589" i="37"/>
  <c r="X589" i="37"/>
  <c r="W589" i="37"/>
  <c r="V589" i="37"/>
  <c r="U589" i="37"/>
  <c r="T589" i="37"/>
  <c r="S589" i="37"/>
  <c r="R589" i="37"/>
  <c r="Q589" i="37"/>
  <c r="P589" i="37"/>
  <c r="O589" i="37"/>
  <c r="N589" i="37"/>
  <c r="M589" i="37"/>
  <c r="L589" i="37"/>
  <c r="K589" i="37"/>
  <c r="J589" i="37"/>
  <c r="I589" i="37"/>
  <c r="H589" i="37"/>
  <c r="G589" i="37"/>
  <c r="F589" i="37"/>
  <c r="E589" i="37"/>
  <c r="D589" i="37"/>
  <c r="C589" i="37"/>
  <c r="AR588" i="37"/>
  <c r="AQ588" i="37"/>
  <c r="AP588" i="37"/>
  <c r="AO588" i="37"/>
  <c r="AN588" i="37"/>
  <c r="AM588" i="37"/>
  <c r="AL588" i="37"/>
  <c r="AK588" i="37"/>
  <c r="AJ588" i="37"/>
  <c r="AI588" i="37"/>
  <c r="AH588" i="37"/>
  <c r="AG588" i="37"/>
  <c r="AF588" i="37"/>
  <c r="AE588" i="37"/>
  <c r="AD588" i="37"/>
  <c r="AC588" i="37"/>
  <c r="AB588" i="37"/>
  <c r="AA588" i="37"/>
  <c r="Z588" i="37"/>
  <c r="Y588" i="37"/>
  <c r="X588" i="37"/>
  <c r="W588" i="37"/>
  <c r="U588" i="37"/>
  <c r="T588" i="37"/>
  <c r="S588" i="37"/>
  <c r="R588" i="37"/>
  <c r="Q588" i="37"/>
  <c r="P588" i="37"/>
  <c r="O588" i="37"/>
  <c r="M588" i="37"/>
  <c r="L588" i="37"/>
  <c r="K588" i="37"/>
  <c r="J588" i="37"/>
  <c r="I588" i="37"/>
  <c r="H588" i="37"/>
  <c r="G588" i="37"/>
  <c r="E588" i="37"/>
  <c r="D588" i="37"/>
  <c r="C588" i="37"/>
  <c r="AR586" i="37"/>
  <c r="AQ586" i="37"/>
  <c r="AO586" i="37"/>
  <c r="AN586" i="37"/>
  <c r="AM586" i="37"/>
  <c r="AL586" i="37"/>
  <c r="AK586" i="37"/>
  <c r="AJ586" i="37"/>
  <c r="AI586" i="37"/>
  <c r="AG586" i="37"/>
  <c r="AF586" i="37"/>
  <c r="AE586" i="37"/>
  <c r="AD586" i="37"/>
  <c r="AC586" i="37"/>
  <c r="AB586" i="37"/>
  <c r="AA586" i="37"/>
  <c r="Y586" i="37"/>
  <c r="X586" i="37"/>
  <c r="W586" i="37"/>
  <c r="V586" i="37"/>
  <c r="U586" i="37"/>
  <c r="T586" i="37"/>
  <c r="S586" i="37"/>
  <c r="Q586" i="37"/>
  <c r="P586" i="37"/>
  <c r="O586" i="37"/>
  <c r="N586" i="37"/>
  <c r="M586" i="37"/>
  <c r="L586" i="37"/>
  <c r="K586" i="37"/>
  <c r="I586" i="37"/>
  <c r="H586" i="37"/>
  <c r="G586" i="37"/>
  <c r="F586" i="37"/>
  <c r="E586" i="37"/>
  <c r="D586" i="37"/>
  <c r="C586" i="37"/>
  <c r="AQ585" i="37"/>
  <c r="AP585" i="37"/>
  <c r="AO585" i="37"/>
  <c r="AN585" i="37"/>
  <c r="AM585" i="37"/>
  <c r="AL585" i="37"/>
  <c r="AK585" i="37"/>
  <c r="AI585" i="37"/>
  <c r="AH585" i="37"/>
  <c r="AG585" i="37"/>
  <c r="AF585" i="37"/>
  <c r="AE585" i="37"/>
  <c r="AD585" i="37"/>
  <c r="AC585" i="37"/>
  <c r="AA585" i="37"/>
  <c r="Z585" i="37"/>
  <c r="Y585" i="37"/>
  <c r="X585" i="37"/>
  <c r="W585" i="37"/>
  <c r="V585" i="37"/>
  <c r="U585" i="37"/>
  <c r="S585" i="37"/>
  <c r="R585" i="37"/>
  <c r="Q585" i="37"/>
  <c r="P585" i="37"/>
  <c r="O585" i="37"/>
  <c r="N585" i="37"/>
  <c r="M585" i="37"/>
  <c r="K585" i="37"/>
  <c r="J585" i="37"/>
  <c r="I585" i="37"/>
  <c r="H585" i="37"/>
  <c r="G585" i="37"/>
  <c r="F585" i="37"/>
  <c r="E585" i="37"/>
  <c r="C585" i="37"/>
  <c r="AR584" i="37"/>
  <c r="AQ584" i="37"/>
  <c r="AP584" i="37"/>
  <c r="AO584" i="37"/>
  <c r="AN584" i="37"/>
  <c r="AM584" i="37"/>
  <c r="AK584" i="37"/>
  <c r="AJ584" i="37"/>
  <c r="AI584" i="37"/>
  <c r="AH584" i="37"/>
  <c r="AG584" i="37"/>
  <c r="AF584" i="37"/>
  <c r="AE584" i="37"/>
  <c r="AC584" i="37"/>
  <c r="AB584" i="37"/>
  <c r="AA584" i="37"/>
  <c r="Z584" i="37"/>
  <c r="Y584" i="37"/>
  <c r="X584" i="37"/>
  <c r="W584" i="37"/>
  <c r="U584" i="37"/>
  <c r="T584" i="37"/>
  <c r="S584" i="37"/>
  <c r="R584" i="37"/>
  <c r="Q584" i="37"/>
  <c r="P584" i="37"/>
  <c r="O584" i="37"/>
  <c r="M584" i="37"/>
  <c r="L584" i="37"/>
  <c r="K584" i="37"/>
  <c r="J584" i="37"/>
  <c r="I584" i="37"/>
  <c r="H584" i="37"/>
  <c r="G584" i="37"/>
  <c r="E584" i="37"/>
  <c r="D584" i="37"/>
  <c r="C584" i="37"/>
  <c r="AR583" i="37"/>
  <c r="AQ583" i="37"/>
  <c r="AP583" i="37"/>
  <c r="AO583" i="37"/>
  <c r="AM583" i="37"/>
  <c r="AL583" i="37"/>
  <c r="AK583" i="37"/>
  <c r="AJ583" i="37"/>
  <c r="AI583" i="37"/>
  <c r="AH583" i="37"/>
  <c r="AG583" i="37"/>
  <c r="AE583" i="37"/>
  <c r="AD583" i="37"/>
  <c r="AC583" i="37"/>
  <c r="AB583" i="37"/>
  <c r="AA583" i="37"/>
  <c r="Z583" i="37"/>
  <c r="Y583" i="37"/>
  <c r="W583" i="37"/>
  <c r="V583" i="37"/>
  <c r="U583" i="37"/>
  <c r="T583" i="37"/>
  <c r="S583" i="37"/>
  <c r="R583" i="37"/>
  <c r="Q583" i="37"/>
  <c r="O583" i="37"/>
  <c r="N583" i="37"/>
  <c r="M583" i="37"/>
  <c r="L583" i="37"/>
  <c r="K583" i="37"/>
  <c r="J583" i="37"/>
  <c r="I583" i="37"/>
  <c r="G583" i="37"/>
  <c r="F583" i="37"/>
  <c r="E583" i="37"/>
  <c r="D583" i="37"/>
  <c r="C583" i="37"/>
  <c r="AR582" i="37"/>
  <c r="AQ582" i="37"/>
  <c r="AO582" i="37"/>
  <c r="AN582" i="37"/>
  <c r="AM582" i="37"/>
  <c r="AJ582" i="37"/>
  <c r="AI582" i="37"/>
  <c r="AF582" i="37"/>
  <c r="AE582" i="37"/>
  <c r="AB582" i="37"/>
  <c r="AA582" i="37"/>
  <c r="Y582" i="37"/>
  <c r="X582" i="37"/>
  <c r="W582" i="37"/>
  <c r="V582" i="37"/>
  <c r="U582" i="37"/>
  <c r="T582" i="37"/>
  <c r="S582" i="37"/>
  <c r="Q582" i="37"/>
  <c r="P582" i="37"/>
  <c r="O582" i="37"/>
  <c r="N582" i="37"/>
  <c r="M582" i="37"/>
  <c r="L582" i="37"/>
  <c r="K582" i="37"/>
  <c r="I582" i="37"/>
  <c r="H582" i="37"/>
  <c r="G582" i="37"/>
  <c r="F582" i="37"/>
  <c r="E582" i="37"/>
  <c r="D582" i="37"/>
  <c r="C582" i="37"/>
  <c r="AM581" i="37"/>
  <c r="AL581" i="37"/>
  <c r="AK581" i="37"/>
  <c r="AJ581" i="37"/>
  <c r="AH581" i="37"/>
  <c r="AG581" i="37"/>
  <c r="AD581" i="37"/>
  <c r="AC581" i="37"/>
  <c r="AB581" i="37"/>
  <c r="AA581" i="37"/>
  <c r="Z581" i="37"/>
  <c r="Y581" i="37"/>
  <c r="W581" i="37"/>
  <c r="V581" i="37"/>
  <c r="U581" i="37"/>
  <c r="T581" i="37"/>
  <c r="S581" i="37"/>
  <c r="R581" i="37"/>
  <c r="Q581" i="37"/>
  <c r="O581" i="37"/>
  <c r="N581" i="37"/>
  <c r="M581" i="37"/>
  <c r="L581" i="37"/>
  <c r="K581" i="37"/>
  <c r="J581" i="37"/>
  <c r="I581" i="37"/>
  <c r="G581" i="37"/>
  <c r="AP581" i="37"/>
  <c r="AQ581" i="37"/>
  <c r="N9" i="23"/>
  <c r="AJ38" i="29"/>
  <c r="AI38" i="29"/>
  <c r="AH38" i="29"/>
  <c r="AG38" i="29"/>
  <c r="AF38" i="29"/>
  <c r="AE38" i="29"/>
  <c r="AD38" i="29"/>
  <c r="AC38" i="29"/>
  <c r="AB38" i="29"/>
  <c r="AA38" i="29"/>
  <c r="Z38" i="29"/>
  <c r="Y38" i="29"/>
  <c r="X38" i="29"/>
  <c r="W38" i="29"/>
  <c r="V38" i="29"/>
  <c r="U38" i="29"/>
  <c r="T38" i="29"/>
  <c r="S38" i="29"/>
  <c r="R38" i="29"/>
  <c r="Q38" i="29"/>
  <c r="P38" i="29"/>
  <c r="O38" i="29"/>
  <c r="N38" i="29"/>
  <c r="M38" i="29"/>
  <c r="L38" i="29"/>
  <c r="AJ37" i="29"/>
  <c r="AI37" i="29"/>
  <c r="AH37" i="29"/>
  <c r="AG37" i="29"/>
  <c r="AF37" i="29"/>
  <c r="AE37" i="29"/>
  <c r="AD37" i="29"/>
  <c r="AC37" i="29"/>
  <c r="AB37" i="29"/>
  <c r="AA37" i="29"/>
  <c r="Z37" i="29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AJ35" i="29"/>
  <c r="AI35" i="29"/>
  <c r="AH35" i="29"/>
  <c r="AG35" i="29"/>
  <c r="AF35" i="29"/>
  <c r="AE35" i="29"/>
  <c r="AD35" i="29"/>
  <c r="AC35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AJ34" i="29"/>
  <c r="AI34" i="29"/>
  <c r="AH34" i="29"/>
  <c r="AG34" i="29"/>
  <c r="AF34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AJ33" i="29"/>
  <c r="AI33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AJ32" i="29"/>
  <c r="AI32" i="29"/>
  <c r="AH32" i="29"/>
  <c r="AG32" i="29"/>
  <c r="AF32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AJ31" i="29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AJ30" i="29"/>
  <c r="AI30" i="29"/>
  <c r="AH30" i="29"/>
  <c r="AG30" i="29"/>
  <c r="AF30" i="29"/>
  <c r="AE30" i="29"/>
  <c r="AD30" i="29"/>
  <c r="AC30" i="29"/>
  <c r="AB30" i="29"/>
  <c r="AA30" i="29"/>
  <c r="Z30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AJ29" i="29"/>
  <c r="AI29" i="29"/>
  <c r="AH29" i="29"/>
  <c r="AG29" i="29"/>
  <c r="AF29" i="29"/>
  <c r="AE29" i="29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AJ28" i="29"/>
  <c r="AI28" i="29"/>
  <c r="AH28" i="29"/>
  <c r="AG28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AJ27" i="29"/>
  <c r="AI27" i="29"/>
  <c r="AH27" i="29"/>
  <c r="AG27" i="29"/>
  <c r="AF27" i="29"/>
  <c r="AE27" i="29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AJ25" i="29"/>
  <c r="AI25" i="29"/>
  <c r="AH25" i="29"/>
  <c r="AG25" i="29"/>
  <c r="AF25" i="29"/>
  <c r="AE25" i="29"/>
  <c r="AD25" i="29"/>
  <c r="AC25" i="29"/>
  <c r="AB25" i="29"/>
  <c r="AA25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AJ24" i="29"/>
  <c r="AI24" i="29"/>
  <c r="AH24" i="29"/>
  <c r="AG24" i="29"/>
  <c r="AF24" i="29"/>
  <c r="AE24" i="29"/>
  <c r="AD24" i="29"/>
  <c r="AC24" i="29"/>
  <c r="AB24" i="29"/>
  <c r="AA24" i="29"/>
  <c r="Z24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AJ23" i="29"/>
  <c r="AI23" i="29"/>
  <c r="AH23" i="29"/>
  <c r="AG23" i="29"/>
  <c r="AF23" i="29"/>
  <c r="AE23" i="29"/>
  <c r="AD23" i="29"/>
  <c r="AC23" i="29"/>
  <c r="AB23" i="29"/>
  <c r="AA23" i="29"/>
  <c r="Z23" i="29"/>
  <c r="Y23" i="29"/>
  <c r="X23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AJ22" i="29"/>
  <c r="AI22" i="29"/>
  <c r="AH22" i="29"/>
  <c r="AG22" i="29"/>
  <c r="AF22" i="29"/>
  <c r="AE22" i="29"/>
  <c r="AD22" i="29"/>
  <c r="AC22" i="29"/>
  <c r="AB22" i="29"/>
  <c r="AA22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AJ21" i="29"/>
  <c r="AI21" i="29"/>
  <c r="AH21" i="29"/>
  <c r="AG21" i="29"/>
  <c r="AF21" i="29"/>
  <c r="AE21" i="29"/>
  <c r="AD21" i="29"/>
  <c r="AC21" i="29"/>
  <c r="AB21" i="29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AJ20" i="29"/>
  <c r="AI20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AJ19" i="29"/>
  <c r="AI19" i="29"/>
  <c r="AH19" i="29"/>
  <c r="AG19" i="29"/>
  <c r="AF19" i="29"/>
  <c r="AE19" i="29"/>
  <c r="AD19" i="29"/>
  <c r="AC19" i="29"/>
  <c r="AB19" i="29"/>
  <c r="AA19" i="29"/>
  <c r="Z19" i="29"/>
  <c r="Y19" i="29"/>
  <c r="X19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AJ18" i="29"/>
  <c r="AI18" i="29"/>
  <c r="AH18" i="29"/>
  <c r="AG18" i="29"/>
  <c r="AF18" i="29"/>
  <c r="AE18" i="29"/>
  <c r="AD18" i="29"/>
  <c r="AC18" i="29"/>
  <c r="AB18" i="29"/>
  <c r="AA18" i="29"/>
  <c r="Z18" i="29"/>
  <c r="Y18" i="29"/>
  <c r="X18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AJ17" i="29"/>
  <c r="AI17" i="29"/>
  <c r="AH17" i="29"/>
  <c r="AG17" i="29"/>
  <c r="AF17" i="29"/>
  <c r="AE17" i="29"/>
  <c r="AD17" i="29"/>
  <c r="AC17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AJ16" i="29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AJ15" i="29"/>
  <c r="AI15" i="29"/>
  <c r="AH15" i="29"/>
  <c r="AG15" i="29"/>
  <c r="AF15" i="29"/>
  <c r="AE15" i="29"/>
  <c r="AD15" i="29"/>
  <c r="AC15" i="29"/>
  <c r="AB15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AJ12" i="29"/>
  <c r="AI12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AJ11" i="29"/>
  <c r="AI11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AJ10" i="29"/>
  <c r="AI10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L8" i="31"/>
  <c r="L8" i="33"/>
  <c r="M8" i="33"/>
  <c r="N8" i="33"/>
  <c r="O8" i="33"/>
  <c r="P8" i="33"/>
  <c r="Q8" i="33"/>
  <c r="R8" i="33"/>
  <c r="S8" i="33"/>
  <c r="T8" i="33"/>
  <c r="U8" i="33"/>
  <c r="V8" i="33"/>
  <c r="W8" i="33"/>
  <c r="L9" i="33"/>
  <c r="M9" i="33"/>
  <c r="N9" i="33"/>
  <c r="O9" i="33"/>
  <c r="P9" i="33"/>
  <c r="Q9" i="33"/>
  <c r="R9" i="33"/>
  <c r="S9" i="33"/>
  <c r="T9" i="33"/>
  <c r="U9" i="33"/>
  <c r="V9" i="33"/>
  <c r="W9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AL12" i="29" l="1"/>
  <c r="AL28" i="29"/>
  <c r="AL16" i="29"/>
  <c r="AL20" i="29"/>
  <c r="AL24" i="29"/>
  <c r="AK9" i="29"/>
  <c r="AK21" i="29"/>
  <c r="AK25" i="29"/>
  <c r="AK29" i="29"/>
  <c r="AL13" i="29"/>
  <c r="AK14" i="29"/>
  <c r="AL21" i="29"/>
  <c r="AK22" i="29"/>
  <c r="AK30" i="29"/>
  <c r="AL10" i="29"/>
  <c r="AK11" i="29"/>
  <c r="AL14" i="29"/>
  <c r="AK15" i="29"/>
  <c r="AL18" i="29"/>
  <c r="AK19" i="29"/>
  <c r="AL22" i="29"/>
  <c r="AK23" i="29"/>
  <c r="AL26" i="29"/>
  <c r="AK27" i="29"/>
  <c r="AL30" i="29"/>
  <c r="AK13" i="29"/>
  <c r="AK17" i="29"/>
  <c r="AL9" i="29"/>
  <c r="AK10" i="29"/>
  <c r="AL17" i="29"/>
  <c r="AK18" i="29"/>
  <c r="AL25" i="29"/>
  <c r="AK26" i="29"/>
  <c r="AL29" i="29"/>
  <c r="AL11" i="29"/>
  <c r="AK12" i="29"/>
  <c r="AL15" i="29"/>
  <c r="AK16" i="29"/>
  <c r="AL19" i="29"/>
  <c r="AK20" i="29"/>
  <c r="AL23" i="29"/>
  <c r="AK24" i="29"/>
  <c r="AL27" i="29"/>
  <c r="AK28" i="29"/>
  <c r="AL34" i="29"/>
  <c r="AL38" i="29"/>
  <c r="AL32" i="29"/>
  <c r="AL36" i="29"/>
  <c r="AK34" i="29"/>
  <c r="AK38" i="29"/>
  <c r="AL31" i="29"/>
  <c r="AK32" i="29"/>
  <c r="AL33" i="29"/>
  <c r="AK33" i="29"/>
  <c r="AL35" i="29"/>
  <c r="AK36" i="29"/>
  <c r="AL37" i="29"/>
  <c r="AK37" i="29"/>
  <c r="BE9" i="23"/>
  <c r="AR581" i="37"/>
  <c r="AP40" i="23"/>
  <c r="AT40" i="23"/>
  <c r="AN40" i="23"/>
  <c r="AR40" i="23"/>
  <c r="AV40" i="23"/>
  <c r="C581" i="37"/>
  <c r="AI581" i="37"/>
  <c r="AC582" i="37"/>
  <c r="AU40" i="23"/>
  <c r="AO40" i="23"/>
  <c r="AS40" i="23"/>
  <c r="AW40" i="23"/>
  <c r="D581" i="37"/>
  <c r="AE581" i="37"/>
  <c r="AD582" i="37"/>
  <c r="E581" i="37"/>
  <c r="AK582" i="37"/>
  <c r="AO581" i="37"/>
  <c r="F581" i="37"/>
  <c r="AQ40" i="23"/>
  <c r="AF601" i="37"/>
  <c r="AG582" i="37"/>
  <c r="AL582" i="37"/>
  <c r="AK31" i="29"/>
  <c r="AK35" i="29"/>
  <c r="D12" i="23"/>
  <c r="D11" i="23"/>
  <c r="D10" i="23"/>
  <c r="D9" i="23"/>
  <c r="D8" i="23"/>
  <c r="U77" i="33" l="1"/>
  <c r="T77" i="33"/>
  <c r="Q77" i="33"/>
  <c r="M77" i="33"/>
  <c r="L77" i="33"/>
  <c r="V76" i="33"/>
  <c r="U76" i="33"/>
  <c r="T76" i="33"/>
  <c r="Q76" i="33"/>
  <c r="P76" i="33"/>
  <c r="M76" i="33"/>
  <c r="U75" i="33"/>
  <c r="T75" i="33"/>
  <c r="R75" i="33"/>
  <c r="Q75" i="33"/>
  <c r="P75" i="33"/>
  <c r="M75" i="33"/>
  <c r="L75" i="33"/>
  <c r="U74" i="33"/>
  <c r="Q74" i="33"/>
  <c r="P74" i="33"/>
  <c r="N74" i="33"/>
  <c r="M74" i="33"/>
  <c r="L74" i="33"/>
  <c r="U73" i="33"/>
  <c r="T73" i="33"/>
  <c r="Q73" i="33"/>
  <c r="M73" i="33"/>
  <c r="L73" i="33"/>
  <c r="V72" i="33"/>
  <c r="U72" i="33"/>
  <c r="T72" i="33"/>
  <c r="Q72" i="33"/>
  <c r="P72" i="33"/>
  <c r="M72" i="33"/>
  <c r="U71" i="33"/>
  <c r="T71" i="33"/>
  <c r="R71" i="33"/>
  <c r="Q71" i="33"/>
  <c r="P71" i="33"/>
  <c r="M71" i="33"/>
  <c r="L71" i="33"/>
  <c r="U70" i="33"/>
  <c r="Q70" i="33"/>
  <c r="P70" i="33"/>
  <c r="N70" i="33"/>
  <c r="M70" i="33"/>
  <c r="L70" i="33"/>
  <c r="U69" i="33"/>
  <c r="T69" i="33"/>
  <c r="Q69" i="33"/>
  <c r="M69" i="33"/>
  <c r="L69" i="33"/>
  <c r="V68" i="33"/>
  <c r="U68" i="33"/>
  <c r="T68" i="33"/>
  <c r="Q68" i="33"/>
  <c r="P68" i="33"/>
  <c r="M68" i="33"/>
  <c r="U67" i="33"/>
  <c r="T67" i="33"/>
  <c r="R67" i="33"/>
  <c r="Q67" i="33"/>
  <c r="P67" i="33"/>
  <c r="M67" i="33"/>
  <c r="L67" i="33"/>
  <c r="U66" i="33"/>
  <c r="Q66" i="33"/>
  <c r="P66" i="33"/>
  <c r="N66" i="33"/>
  <c r="M66" i="33"/>
  <c r="L66" i="33"/>
  <c r="U65" i="33"/>
  <c r="T65" i="33"/>
  <c r="Q65" i="33"/>
  <c r="M65" i="33"/>
  <c r="L65" i="33"/>
  <c r="V64" i="33"/>
  <c r="U64" i="33"/>
  <c r="T64" i="33"/>
  <c r="Q64" i="33"/>
  <c r="P64" i="33"/>
  <c r="M64" i="33"/>
  <c r="U63" i="33"/>
  <c r="T63" i="33"/>
  <c r="R63" i="33"/>
  <c r="Q63" i="33"/>
  <c r="P63" i="33"/>
  <c r="M63" i="33"/>
  <c r="L63" i="33"/>
  <c r="U62" i="33"/>
  <c r="Q62" i="33"/>
  <c r="P62" i="33"/>
  <c r="N62" i="33"/>
  <c r="M62" i="33"/>
  <c r="L62" i="33"/>
  <c r="U61" i="33"/>
  <c r="T61" i="33"/>
  <c r="Q61" i="33"/>
  <c r="M61" i="33"/>
  <c r="L61" i="33"/>
  <c r="V60" i="33"/>
  <c r="U60" i="33"/>
  <c r="T60" i="33"/>
  <c r="Q60" i="33"/>
  <c r="P60" i="33"/>
  <c r="M60" i="33"/>
  <c r="U59" i="33"/>
  <c r="T59" i="33"/>
  <c r="R59" i="33"/>
  <c r="Q59" i="33"/>
  <c r="P59" i="33"/>
  <c r="M59" i="33"/>
  <c r="L59" i="33"/>
  <c r="U58" i="33"/>
  <c r="Q58" i="33"/>
  <c r="P58" i="33"/>
  <c r="N58" i="33"/>
  <c r="M58" i="33"/>
  <c r="L58" i="33"/>
  <c r="U57" i="33"/>
  <c r="T57" i="33"/>
  <c r="Q57" i="33"/>
  <c r="M57" i="33"/>
  <c r="L57" i="33"/>
  <c r="V56" i="33"/>
  <c r="U56" i="33"/>
  <c r="T56" i="33"/>
  <c r="Q56" i="33"/>
  <c r="P56" i="33"/>
  <c r="M56" i="33"/>
  <c r="U55" i="33"/>
  <c r="T55" i="33"/>
  <c r="R55" i="33"/>
  <c r="Q55" i="33"/>
  <c r="P55" i="33"/>
  <c r="M55" i="33"/>
  <c r="L55" i="33"/>
  <c r="U54" i="33"/>
  <c r="Q54" i="33"/>
  <c r="P54" i="33"/>
  <c r="N54" i="33"/>
  <c r="M54" i="33"/>
  <c r="L54" i="33"/>
  <c r="U53" i="33"/>
  <c r="T53" i="33"/>
  <c r="Q53" i="33"/>
  <c r="M53" i="33"/>
  <c r="L53" i="33"/>
  <c r="V52" i="33"/>
  <c r="U52" i="33"/>
  <c r="T52" i="33"/>
  <c r="Q52" i="33"/>
  <c r="P52" i="33"/>
  <c r="M52" i="33"/>
  <c r="U51" i="33"/>
  <c r="T51" i="33"/>
  <c r="R51" i="33"/>
  <c r="Q51" i="33"/>
  <c r="P51" i="33"/>
  <c r="M51" i="33"/>
  <c r="L51" i="33"/>
  <c r="U50" i="33"/>
  <c r="R50" i="33"/>
  <c r="Q50" i="33"/>
  <c r="P50" i="33"/>
  <c r="M50" i="33"/>
  <c r="L50" i="33"/>
  <c r="T49" i="33"/>
  <c r="P49" i="33"/>
  <c r="L49" i="33"/>
  <c r="V48" i="33"/>
  <c r="U48" i="33"/>
  <c r="T48" i="33"/>
  <c r="Q48" i="33"/>
  <c r="S37" i="31"/>
  <c r="S77" i="31" s="1"/>
  <c r="R37" i="31"/>
  <c r="R77" i="31" s="1"/>
  <c r="Q37" i="31"/>
  <c r="Q77" i="31" s="1"/>
  <c r="P37" i="31"/>
  <c r="P77" i="31" s="1"/>
  <c r="O37" i="31"/>
  <c r="O77" i="31" s="1"/>
  <c r="N37" i="31"/>
  <c r="N77" i="31" s="1"/>
  <c r="M37" i="31"/>
  <c r="M77" i="31" s="1"/>
  <c r="L37" i="31"/>
  <c r="L77" i="31" s="1"/>
  <c r="S36" i="31"/>
  <c r="S76" i="31" s="1"/>
  <c r="R36" i="31"/>
  <c r="R76" i="31" s="1"/>
  <c r="Q36" i="31"/>
  <c r="Q76" i="31" s="1"/>
  <c r="P36" i="31"/>
  <c r="P76" i="31" s="1"/>
  <c r="O36" i="31"/>
  <c r="O76" i="31" s="1"/>
  <c r="N36" i="31"/>
  <c r="N76" i="31" s="1"/>
  <c r="M36" i="31"/>
  <c r="M76" i="31" s="1"/>
  <c r="L36" i="31"/>
  <c r="L76" i="31" s="1"/>
  <c r="S35" i="31"/>
  <c r="S75" i="31" s="1"/>
  <c r="R35" i="31"/>
  <c r="R75" i="31" s="1"/>
  <c r="Q35" i="31"/>
  <c r="Q75" i="31" s="1"/>
  <c r="P35" i="31"/>
  <c r="P75" i="31" s="1"/>
  <c r="O35" i="31"/>
  <c r="O75" i="31" s="1"/>
  <c r="N35" i="31"/>
  <c r="N75" i="31" s="1"/>
  <c r="M35" i="31"/>
  <c r="M75" i="31" s="1"/>
  <c r="L35" i="31"/>
  <c r="L75" i="31" s="1"/>
  <c r="S34" i="31"/>
  <c r="S74" i="31" s="1"/>
  <c r="R34" i="31"/>
  <c r="R74" i="31" s="1"/>
  <c r="Q34" i="31"/>
  <c r="Q74" i="31" s="1"/>
  <c r="P34" i="31"/>
  <c r="P74" i="31" s="1"/>
  <c r="O34" i="31"/>
  <c r="O74" i="31" s="1"/>
  <c r="N34" i="31"/>
  <c r="N74" i="31" s="1"/>
  <c r="M34" i="31"/>
  <c r="M74" i="31" s="1"/>
  <c r="L34" i="31"/>
  <c r="L74" i="31" s="1"/>
  <c r="S33" i="31"/>
  <c r="S73" i="31" s="1"/>
  <c r="R33" i="31"/>
  <c r="R73" i="31" s="1"/>
  <c r="Q33" i="31"/>
  <c r="Q73" i="31" s="1"/>
  <c r="P33" i="31"/>
  <c r="P73" i="31" s="1"/>
  <c r="O33" i="31"/>
  <c r="O73" i="31" s="1"/>
  <c r="N33" i="31"/>
  <c r="N73" i="31" s="1"/>
  <c r="M33" i="31"/>
  <c r="M73" i="31" s="1"/>
  <c r="L33" i="31"/>
  <c r="L73" i="31" s="1"/>
  <c r="S32" i="31"/>
  <c r="S72" i="31" s="1"/>
  <c r="R32" i="31"/>
  <c r="R72" i="31" s="1"/>
  <c r="Q32" i="31"/>
  <c r="Q72" i="31" s="1"/>
  <c r="P32" i="31"/>
  <c r="P72" i="31" s="1"/>
  <c r="O32" i="31"/>
  <c r="O72" i="31" s="1"/>
  <c r="N32" i="31"/>
  <c r="M32" i="31"/>
  <c r="M72" i="31" s="1"/>
  <c r="L32" i="31"/>
  <c r="L72" i="31" s="1"/>
  <c r="S31" i="31"/>
  <c r="S71" i="31" s="1"/>
  <c r="R31" i="31"/>
  <c r="R71" i="31" s="1"/>
  <c r="Q31" i="31"/>
  <c r="Q71" i="31" s="1"/>
  <c r="P31" i="31"/>
  <c r="P71" i="31" s="1"/>
  <c r="O31" i="31"/>
  <c r="O71" i="31" s="1"/>
  <c r="N31" i="31"/>
  <c r="N71" i="31" s="1"/>
  <c r="M31" i="31"/>
  <c r="M71" i="31" s="1"/>
  <c r="L31" i="31"/>
  <c r="L71" i="31" s="1"/>
  <c r="S30" i="31"/>
  <c r="S70" i="31" s="1"/>
  <c r="R30" i="31"/>
  <c r="R70" i="31" s="1"/>
  <c r="Q30" i="31"/>
  <c r="Q70" i="31" s="1"/>
  <c r="P30" i="31"/>
  <c r="P70" i="31" s="1"/>
  <c r="O30" i="31"/>
  <c r="O70" i="31" s="1"/>
  <c r="N30" i="31"/>
  <c r="N70" i="31" s="1"/>
  <c r="M30" i="31"/>
  <c r="M70" i="31" s="1"/>
  <c r="L30" i="31"/>
  <c r="L70" i="31" s="1"/>
  <c r="S29" i="31"/>
  <c r="S69" i="31" s="1"/>
  <c r="R29" i="31"/>
  <c r="R69" i="31" s="1"/>
  <c r="Q29" i="31"/>
  <c r="Q69" i="31" s="1"/>
  <c r="P29" i="31"/>
  <c r="P69" i="31" s="1"/>
  <c r="O29" i="31"/>
  <c r="O69" i="31" s="1"/>
  <c r="N29" i="31"/>
  <c r="N69" i="31" s="1"/>
  <c r="M29" i="31"/>
  <c r="M69" i="31" s="1"/>
  <c r="L29" i="31"/>
  <c r="L69" i="31" s="1"/>
  <c r="S28" i="31"/>
  <c r="S68" i="31" s="1"/>
  <c r="R28" i="31"/>
  <c r="R68" i="31" s="1"/>
  <c r="Q28" i="31"/>
  <c r="Q68" i="31" s="1"/>
  <c r="P28" i="31"/>
  <c r="P68" i="31" s="1"/>
  <c r="O28" i="31"/>
  <c r="O68" i="31" s="1"/>
  <c r="N28" i="31"/>
  <c r="N68" i="31" s="1"/>
  <c r="M28" i="31"/>
  <c r="M68" i="31" s="1"/>
  <c r="L28" i="31"/>
  <c r="L68" i="31" s="1"/>
  <c r="S27" i="31"/>
  <c r="S67" i="31" s="1"/>
  <c r="R27" i="31"/>
  <c r="R67" i="31" s="1"/>
  <c r="Q27" i="31"/>
  <c r="Q67" i="31" s="1"/>
  <c r="P27" i="31"/>
  <c r="P67" i="31" s="1"/>
  <c r="O27" i="31"/>
  <c r="O67" i="31" s="1"/>
  <c r="N27" i="31"/>
  <c r="N67" i="31" s="1"/>
  <c r="M27" i="31"/>
  <c r="M67" i="31" s="1"/>
  <c r="L27" i="31"/>
  <c r="L67" i="31" s="1"/>
  <c r="S26" i="31"/>
  <c r="S66" i="31" s="1"/>
  <c r="R26" i="31"/>
  <c r="R66" i="31" s="1"/>
  <c r="Q26" i="31"/>
  <c r="Q66" i="31" s="1"/>
  <c r="P26" i="31"/>
  <c r="P66" i="31" s="1"/>
  <c r="O26" i="31"/>
  <c r="O66" i="31" s="1"/>
  <c r="N26" i="31"/>
  <c r="N66" i="31" s="1"/>
  <c r="M26" i="31"/>
  <c r="M66" i="31" s="1"/>
  <c r="L26" i="31"/>
  <c r="L66" i="31" s="1"/>
  <c r="S25" i="31"/>
  <c r="S65" i="31" s="1"/>
  <c r="R25" i="31"/>
  <c r="R65" i="31" s="1"/>
  <c r="Q25" i="31"/>
  <c r="Q65" i="31" s="1"/>
  <c r="P25" i="31"/>
  <c r="P65" i="31" s="1"/>
  <c r="O25" i="31"/>
  <c r="O65" i="31" s="1"/>
  <c r="N25" i="31"/>
  <c r="N65" i="31" s="1"/>
  <c r="M25" i="31"/>
  <c r="M65" i="31" s="1"/>
  <c r="L25" i="31"/>
  <c r="L65" i="31" s="1"/>
  <c r="S24" i="31"/>
  <c r="S64" i="31" s="1"/>
  <c r="R24" i="31"/>
  <c r="R64" i="31" s="1"/>
  <c r="Q24" i="31"/>
  <c r="Q64" i="31" s="1"/>
  <c r="P24" i="31"/>
  <c r="P64" i="31" s="1"/>
  <c r="O24" i="31"/>
  <c r="O64" i="31" s="1"/>
  <c r="N24" i="31"/>
  <c r="N64" i="31" s="1"/>
  <c r="M24" i="31"/>
  <c r="M64" i="31" s="1"/>
  <c r="L24" i="31"/>
  <c r="L64" i="31" s="1"/>
  <c r="S23" i="31"/>
  <c r="S63" i="31" s="1"/>
  <c r="R23" i="31"/>
  <c r="R63" i="31" s="1"/>
  <c r="Q23" i="31"/>
  <c r="Q63" i="31" s="1"/>
  <c r="P23" i="31"/>
  <c r="P63" i="31" s="1"/>
  <c r="O23" i="31"/>
  <c r="O63" i="31" s="1"/>
  <c r="N23" i="31"/>
  <c r="N63" i="31" s="1"/>
  <c r="M23" i="31"/>
  <c r="M63" i="31" s="1"/>
  <c r="L23" i="31"/>
  <c r="L63" i="31" s="1"/>
  <c r="S22" i="31"/>
  <c r="S62" i="31" s="1"/>
  <c r="R22" i="31"/>
  <c r="R62" i="31" s="1"/>
  <c r="Q22" i="31"/>
  <c r="Q62" i="31" s="1"/>
  <c r="P22" i="31"/>
  <c r="P62" i="31" s="1"/>
  <c r="O22" i="31"/>
  <c r="O62" i="31" s="1"/>
  <c r="N22" i="31"/>
  <c r="N62" i="31" s="1"/>
  <c r="M22" i="31"/>
  <c r="M62" i="31" s="1"/>
  <c r="L22" i="31"/>
  <c r="L62" i="31" s="1"/>
  <c r="S21" i="31"/>
  <c r="S61" i="31" s="1"/>
  <c r="R21" i="31"/>
  <c r="R61" i="31" s="1"/>
  <c r="Q21" i="31"/>
  <c r="Q61" i="31" s="1"/>
  <c r="P21" i="31"/>
  <c r="P61" i="31" s="1"/>
  <c r="O21" i="31"/>
  <c r="O61" i="31" s="1"/>
  <c r="N21" i="31"/>
  <c r="N61" i="31" s="1"/>
  <c r="M21" i="31"/>
  <c r="M61" i="31" s="1"/>
  <c r="L21" i="31"/>
  <c r="L61" i="31" s="1"/>
  <c r="S20" i="31"/>
  <c r="S60" i="31" s="1"/>
  <c r="R20" i="31"/>
  <c r="R60" i="31" s="1"/>
  <c r="Q20" i="31"/>
  <c r="Q60" i="31" s="1"/>
  <c r="P20" i="31"/>
  <c r="P60" i="31" s="1"/>
  <c r="O20" i="31"/>
  <c r="O60" i="31" s="1"/>
  <c r="N20" i="31"/>
  <c r="N60" i="31" s="1"/>
  <c r="M20" i="31"/>
  <c r="M60" i="31" s="1"/>
  <c r="L20" i="31"/>
  <c r="L60" i="31" s="1"/>
  <c r="S19" i="31"/>
  <c r="S59" i="31" s="1"/>
  <c r="R19" i="31"/>
  <c r="R59" i="31" s="1"/>
  <c r="Q19" i="31"/>
  <c r="Q59" i="31" s="1"/>
  <c r="P19" i="31"/>
  <c r="P59" i="31" s="1"/>
  <c r="O19" i="31"/>
  <c r="O59" i="31" s="1"/>
  <c r="N19" i="31"/>
  <c r="N59" i="31" s="1"/>
  <c r="M19" i="31"/>
  <c r="M59" i="31" s="1"/>
  <c r="L19" i="31"/>
  <c r="L59" i="31" s="1"/>
  <c r="S18" i="31"/>
  <c r="S58" i="31" s="1"/>
  <c r="R18" i="31"/>
  <c r="R58" i="31" s="1"/>
  <c r="Q18" i="31"/>
  <c r="Q58" i="31" s="1"/>
  <c r="P18" i="31"/>
  <c r="P58" i="31" s="1"/>
  <c r="O18" i="31"/>
  <c r="O58" i="31" s="1"/>
  <c r="N18" i="31"/>
  <c r="N58" i="31" s="1"/>
  <c r="M18" i="31"/>
  <c r="M58" i="31" s="1"/>
  <c r="L18" i="31"/>
  <c r="L58" i="31" s="1"/>
  <c r="S17" i="31"/>
  <c r="S57" i="31" s="1"/>
  <c r="R17" i="31"/>
  <c r="R57" i="31" s="1"/>
  <c r="Q17" i="31"/>
  <c r="Q57" i="31" s="1"/>
  <c r="P17" i="31"/>
  <c r="P57" i="31" s="1"/>
  <c r="O17" i="31"/>
  <c r="O57" i="31" s="1"/>
  <c r="N17" i="31"/>
  <c r="N57" i="31" s="1"/>
  <c r="M17" i="31"/>
  <c r="M57" i="31" s="1"/>
  <c r="L17" i="31"/>
  <c r="L57" i="31" s="1"/>
  <c r="S16" i="31"/>
  <c r="S56" i="31" s="1"/>
  <c r="R16" i="31"/>
  <c r="R56" i="31" s="1"/>
  <c r="Q16" i="31"/>
  <c r="Q56" i="31" s="1"/>
  <c r="P16" i="31"/>
  <c r="P56" i="31" s="1"/>
  <c r="O16" i="31"/>
  <c r="O56" i="31" s="1"/>
  <c r="N16" i="31"/>
  <c r="N56" i="31" s="1"/>
  <c r="M16" i="31"/>
  <c r="M56" i="31" s="1"/>
  <c r="L16" i="31"/>
  <c r="L56" i="31" s="1"/>
  <c r="S15" i="31"/>
  <c r="S55" i="31" s="1"/>
  <c r="R15" i="31"/>
  <c r="R55" i="31" s="1"/>
  <c r="Q15" i="31"/>
  <c r="Q55" i="31" s="1"/>
  <c r="P15" i="31"/>
  <c r="P55" i="31" s="1"/>
  <c r="O15" i="31"/>
  <c r="O55" i="31" s="1"/>
  <c r="N15" i="31"/>
  <c r="N55" i="31" s="1"/>
  <c r="M15" i="31"/>
  <c r="M55" i="31" s="1"/>
  <c r="L15" i="31"/>
  <c r="L55" i="31" s="1"/>
  <c r="S14" i="31"/>
  <c r="S54" i="31" s="1"/>
  <c r="R14" i="31"/>
  <c r="R54" i="31" s="1"/>
  <c r="Q14" i="31"/>
  <c r="Q54" i="31" s="1"/>
  <c r="P14" i="31"/>
  <c r="P54" i="31" s="1"/>
  <c r="O14" i="31"/>
  <c r="O54" i="31" s="1"/>
  <c r="N14" i="31"/>
  <c r="N54" i="31" s="1"/>
  <c r="M14" i="31"/>
  <c r="M54" i="31" s="1"/>
  <c r="L14" i="31"/>
  <c r="L54" i="31" s="1"/>
  <c r="S13" i="31"/>
  <c r="S53" i="31" s="1"/>
  <c r="R13" i="31"/>
  <c r="R53" i="31" s="1"/>
  <c r="Q13" i="31"/>
  <c r="Q53" i="31" s="1"/>
  <c r="P13" i="31"/>
  <c r="P53" i="31" s="1"/>
  <c r="O13" i="31"/>
  <c r="O53" i="31" s="1"/>
  <c r="N13" i="31"/>
  <c r="N53" i="31" s="1"/>
  <c r="M13" i="31"/>
  <c r="M53" i="31" s="1"/>
  <c r="L13" i="31"/>
  <c r="L53" i="31" s="1"/>
  <c r="S12" i="31"/>
  <c r="S52" i="31" s="1"/>
  <c r="R12" i="31"/>
  <c r="R52" i="31" s="1"/>
  <c r="Q12" i="31"/>
  <c r="Q52" i="31" s="1"/>
  <c r="P12" i="31"/>
  <c r="P52" i="31" s="1"/>
  <c r="O12" i="31"/>
  <c r="O52" i="31" s="1"/>
  <c r="N12" i="31"/>
  <c r="N52" i="31" s="1"/>
  <c r="M12" i="31"/>
  <c r="M52" i="31" s="1"/>
  <c r="L12" i="31"/>
  <c r="L52" i="31" s="1"/>
  <c r="S11" i="31"/>
  <c r="S51" i="31" s="1"/>
  <c r="R11" i="31"/>
  <c r="R51" i="31" s="1"/>
  <c r="Q11" i="31"/>
  <c r="Q51" i="31" s="1"/>
  <c r="P11" i="31"/>
  <c r="P51" i="31" s="1"/>
  <c r="O11" i="31"/>
  <c r="O51" i="31" s="1"/>
  <c r="N11" i="31"/>
  <c r="N51" i="31" s="1"/>
  <c r="M11" i="31"/>
  <c r="M51" i="31" s="1"/>
  <c r="L11" i="31"/>
  <c r="L51" i="31" s="1"/>
  <c r="S10" i="31"/>
  <c r="S50" i="31" s="1"/>
  <c r="R10" i="31"/>
  <c r="R50" i="31" s="1"/>
  <c r="Q10" i="31"/>
  <c r="Q50" i="31" s="1"/>
  <c r="P10" i="31"/>
  <c r="P50" i="31" s="1"/>
  <c r="O10" i="31"/>
  <c r="O50" i="31" s="1"/>
  <c r="N10" i="31"/>
  <c r="N50" i="31" s="1"/>
  <c r="M10" i="31"/>
  <c r="M50" i="31" s="1"/>
  <c r="L10" i="31"/>
  <c r="L50" i="31" s="1"/>
  <c r="S9" i="31"/>
  <c r="S49" i="31" s="1"/>
  <c r="R9" i="31"/>
  <c r="R49" i="31" s="1"/>
  <c r="Q9" i="31"/>
  <c r="Q49" i="31" s="1"/>
  <c r="P9" i="31"/>
  <c r="P49" i="31" s="1"/>
  <c r="O9" i="31"/>
  <c r="N9" i="31"/>
  <c r="N49" i="31" s="1"/>
  <c r="M9" i="31"/>
  <c r="M49" i="31" s="1"/>
  <c r="L9" i="31"/>
  <c r="L49" i="31" s="1"/>
  <c r="S8" i="31"/>
  <c r="R8" i="31"/>
  <c r="R48" i="31" s="1"/>
  <c r="Q8" i="31"/>
  <c r="Q48" i="31" s="1"/>
  <c r="P8" i="31"/>
  <c r="P48" i="31" s="1"/>
  <c r="O8" i="31"/>
  <c r="O48" i="31" s="1"/>
  <c r="N8" i="31"/>
  <c r="N48" i="31" s="1"/>
  <c r="M8" i="31"/>
  <c r="L48" i="31"/>
  <c r="AL79" i="29"/>
  <c r="AK78" i="29"/>
  <c r="AL77" i="29"/>
  <c r="AK76" i="29"/>
  <c r="AL75" i="29"/>
  <c r="AK74" i="29"/>
  <c r="AL73" i="29"/>
  <c r="AK73" i="29"/>
  <c r="AJ80" i="29"/>
  <c r="AI80" i="29"/>
  <c r="AG80" i="29"/>
  <c r="AF80" i="29"/>
  <c r="AE80" i="29"/>
  <c r="AC80" i="29"/>
  <c r="AB80" i="29"/>
  <c r="AA80" i="29"/>
  <c r="Z80" i="29"/>
  <c r="Y80" i="29"/>
  <c r="X80" i="29"/>
  <c r="W80" i="29"/>
  <c r="U80" i="29"/>
  <c r="T80" i="29"/>
  <c r="R80" i="29"/>
  <c r="Q80" i="29"/>
  <c r="O80" i="29"/>
  <c r="N80" i="29"/>
  <c r="M80" i="29"/>
  <c r="L80" i="29"/>
  <c r="AJ79" i="29"/>
  <c r="AI79" i="29"/>
  <c r="AH79" i="29"/>
  <c r="AE79" i="29"/>
  <c r="AC79" i="29"/>
  <c r="AB79" i="29"/>
  <c r="Z79" i="29"/>
  <c r="Y79" i="29"/>
  <c r="X79" i="29"/>
  <c r="V79" i="29"/>
  <c r="S79" i="29"/>
  <c r="R79" i="29"/>
  <c r="P79" i="29"/>
  <c r="O79" i="29"/>
  <c r="N79" i="29"/>
  <c r="M79" i="29"/>
  <c r="L79" i="29"/>
  <c r="AJ78" i="29"/>
  <c r="AI78" i="29"/>
  <c r="AG78" i="29"/>
  <c r="AF78" i="29"/>
  <c r="AE78" i="29"/>
  <c r="AC78" i="29"/>
  <c r="AB78" i="29"/>
  <c r="AA78" i="29"/>
  <c r="Z78" i="29"/>
  <c r="Y78" i="29"/>
  <c r="W78" i="29"/>
  <c r="V78" i="29"/>
  <c r="U78" i="29"/>
  <c r="S78" i="29"/>
  <c r="R78" i="29"/>
  <c r="Q78" i="29"/>
  <c r="O78" i="29"/>
  <c r="N78" i="29"/>
  <c r="M78" i="29"/>
  <c r="L78" i="29"/>
  <c r="AJ77" i="29"/>
  <c r="AI77" i="29"/>
  <c r="AH77" i="29"/>
  <c r="AF77" i="29"/>
  <c r="AE77" i="29"/>
  <c r="AC77" i="29"/>
  <c r="AB77" i="29"/>
  <c r="AA77" i="29"/>
  <c r="Y77" i="29"/>
  <c r="X77" i="29"/>
  <c r="U77" i="29"/>
  <c r="T77" i="29"/>
  <c r="S77" i="29"/>
  <c r="R77" i="29"/>
  <c r="Q77" i="29"/>
  <c r="P77" i="29"/>
  <c r="O77" i="29"/>
  <c r="M77" i="29"/>
  <c r="L77" i="29"/>
  <c r="AJ76" i="29"/>
  <c r="AH76" i="29"/>
  <c r="AG76" i="29"/>
  <c r="AF76" i="29"/>
  <c r="AD76" i="29"/>
  <c r="AC76" i="29"/>
  <c r="AB76" i="29"/>
  <c r="Z76" i="29"/>
  <c r="Y76" i="29"/>
  <c r="X76" i="29"/>
  <c r="V76" i="29"/>
  <c r="U76" i="29"/>
  <c r="T76" i="29"/>
  <c r="S76" i="29"/>
  <c r="R76" i="29"/>
  <c r="Q76" i="29"/>
  <c r="O76" i="29"/>
  <c r="N76" i="29"/>
  <c r="M76" i="29"/>
  <c r="AJ75" i="29"/>
  <c r="AI75" i="29"/>
  <c r="AH75" i="29"/>
  <c r="AG75" i="29"/>
  <c r="AF75" i="29"/>
  <c r="AD75" i="29"/>
  <c r="AC75" i="29"/>
  <c r="AB75" i="29"/>
  <c r="X75" i="29"/>
  <c r="T75" i="29"/>
  <c r="P75" i="29"/>
  <c r="O75" i="29"/>
  <c r="N75" i="29"/>
  <c r="M75" i="29"/>
  <c r="L75" i="29"/>
  <c r="AI74" i="29"/>
  <c r="AH74" i="29"/>
  <c r="AE74" i="29"/>
  <c r="AD74" i="29"/>
  <c r="AC74" i="29"/>
  <c r="AA74" i="29"/>
  <c r="Z74" i="29"/>
  <c r="Y74" i="29"/>
  <c r="W74" i="29"/>
  <c r="S74" i="29"/>
  <c r="R74" i="29"/>
  <c r="O74" i="29"/>
  <c r="N74" i="29"/>
  <c r="M74" i="29"/>
  <c r="AJ73" i="29"/>
  <c r="AI73" i="29"/>
  <c r="AG73" i="29"/>
  <c r="AF73" i="29"/>
  <c r="AE73" i="29"/>
  <c r="AC73" i="29"/>
  <c r="AB73" i="29"/>
  <c r="AA73" i="29"/>
  <c r="X73" i="29"/>
  <c r="W73" i="29"/>
  <c r="T73" i="29"/>
  <c r="S73" i="29"/>
  <c r="P73" i="29"/>
  <c r="N73" i="29"/>
  <c r="M73" i="29"/>
  <c r="L73" i="29"/>
  <c r="AJ72" i="29"/>
  <c r="AI72" i="29"/>
  <c r="AH72" i="29"/>
  <c r="AG72" i="29"/>
  <c r="AF72" i="29"/>
  <c r="AE72" i="29"/>
  <c r="AD72" i="29"/>
  <c r="AC72" i="29"/>
  <c r="AB72" i="29"/>
  <c r="AA72" i="29"/>
  <c r="Z72" i="29"/>
  <c r="Y72" i="29"/>
  <c r="X72" i="29"/>
  <c r="W72" i="29"/>
  <c r="V72" i="29"/>
  <c r="U72" i="29"/>
  <c r="S72" i="29"/>
  <c r="R72" i="29"/>
  <c r="P72" i="29"/>
  <c r="O72" i="29"/>
  <c r="N72" i="29"/>
  <c r="M72" i="29"/>
  <c r="AJ71" i="29"/>
  <c r="AI71" i="29"/>
  <c r="AH71" i="29"/>
  <c r="AF71" i="29"/>
  <c r="AE71" i="29"/>
  <c r="AD71" i="29"/>
  <c r="AC71" i="29"/>
  <c r="AB71" i="29"/>
  <c r="AA71" i="29"/>
  <c r="Z71" i="29"/>
  <c r="Y71" i="29"/>
  <c r="X71" i="29"/>
  <c r="W71" i="29"/>
  <c r="V71" i="29"/>
  <c r="U71" i="29"/>
  <c r="T71" i="29"/>
  <c r="S71" i="29"/>
  <c r="R71" i="29"/>
  <c r="P71" i="29"/>
  <c r="N71" i="29"/>
  <c r="M71" i="29"/>
  <c r="AI70" i="29"/>
  <c r="AH70" i="29"/>
  <c r="AG70" i="29"/>
  <c r="AE70" i="29"/>
  <c r="AD70" i="29"/>
  <c r="AC70" i="29"/>
  <c r="AB70" i="29"/>
  <c r="AA70" i="29"/>
  <c r="Z70" i="29"/>
  <c r="Y70" i="29"/>
  <c r="X70" i="29"/>
  <c r="W70" i="29"/>
  <c r="V70" i="29"/>
  <c r="U70" i="29"/>
  <c r="T70" i="29"/>
  <c r="S70" i="29"/>
  <c r="P70" i="29"/>
  <c r="O70" i="29"/>
  <c r="N70" i="29"/>
  <c r="M70" i="29"/>
  <c r="AJ69" i="29"/>
  <c r="AI69" i="29"/>
  <c r="AH69" i="29"/>
  <c r="AG69" i="29"/>
  <c r="AF69" i="29"/>
  <c r="AD69" i="29"/>
  <c r="AB69" i="29"/>
  <c r="AA69" i="29"/>
  <c r="Z69" i="29"/>
  <c r="Y69" i="29"/>
  <c r="X69" i="29"/>
  <c r="V69" i="29"/>
  <c r="U69" i="29"/>
  <c r="T69" i="29"/>
  <c r="S69" i="29"/>
  <c r="R69" i="29"/>
  <c r="Q69" i="29"/>
  <c r="P69" i="29"/>
  <c r="N69" i="29"/>
  <c r="M69" i="29"/>
  <c r="AJ68" i="29"/>
  <c r="AI68" i="29"/>
  <c r="AH68" i="29"/>
  <c r="AG68" i="29"/>
  <c r="AD68" i="29"/>
  <c r="AC68" i="29"/>
  <c r="AB68" i="29"/>
  <c r="AA68" i="29"/>
  <c r="Z68" i="29"/>
  <c r="Y68" i="29"/>
  <c r="V68" i="29"/>
  <c r="U68" i="29"/>
  <c r="T68" i="29"/>
  <c r="S68" i="29"/>
  <c r="R68" i="29"/>
  <c r="P68" i="29"/>
  <c r="O68" i="29"/>
  <c r="N68" i="29"/>
  <c r="M68" i="29"/>
  <c r="AI67" i="29"/>
  <c r="AH67" i="29"/>
  <c r="AF67" i="29"/>
  <c r="AE67" i="29"/>
  <c r="AD67" i="29"/>
  <c r="AB67" i="29"/>
  <c r="AA67" i="29"/>
  <c r="Z67" i="29"/>
  <c r="Y67" i="29"/>
  <c r="X67" i="29"/>
  <c r="V67" i="29"/>
  <c r="U67" i="29"/>
  <c r="T67" i="29"/>
  <c r="R67" i="29"/>
  <c r="P67" i="29"/>
  <c r="N67" i="29"/>
  <c r="M67" i="29"/>
  <c r="AJ66" i="29"/>
  <c r="AI66" i="29"/>
  <c r="AH66" i="29"/>
  <c r="AG66" i="29"/>
  <c r="AF66" i="29"/>
  <c r="AE66" i="29"/>
  <c r="AD66" i="29"/>
  <c r="AB66" i="29"/>
  <c r="AA66" i="29"/>
  <c r="Z66" i="29"/>
  <c r="Y66" i="29"/>
  <c r="X66" i="29"/>
  <c r="W66" i="29"/>
  <c r="U66" i="29"/>
  <c r="T66" i="29"/>
  <c r="S66" i="29"/>
  <c r="Q66" i="29"/>
  <c r="P66" i="29"/>
  <c r="O66" i="29"/>
  <c r="M66" i="29"/>
  <c r="L66" i="29"/>
  <c r="AJ65" i="29"/>
  <c r="AI65" i="29"/>
  <c r="AH65" i="29"/>
  <c r="AF65" i="29"/>
  <c r="AD65" i="29"/>
  <c r="AC65" i="29"/>
  <c r="AB65" i="29"/>
  <c r="AA65" i="29"/>
  <c r="Z65" i="29"/>
  <c r="Y65" i="29"/>
  <c r="V65" i="29"/>
  <c r="U65" i="29"/>
  <c r="S65" i="29"/>
  <c r="R65" i="29"/>
  <c r="Q65" i="29"/>
  <c r="P65" i="29"/>
  <c r="O65" i="29"/>
  <c r="N65" i="29"/>
  <c r="M65" i="29"/>
  <c r="AJ64" i="29"/>
  <c r="AG64" i="29"/>
  <c r="AF64" i="29"/>
  <c r="AE64" i="29"/>
  <c r="AD64" i="29"/>
  <c r="AC64" i="29"/>
  <c r="AB64" i="29"/>
  <c r="AA64" i="29"/>
  <c r="Z64" i="29"/>
  <c r="Y64" i="29"/>
  <c r="X64" i="29"/>
  <c r="W64" i="29"/>
  <c r="V64" i="29"/>
  <c r="U64" i="29"/>
  <c r="T64" i="29"/>
  <c r="S64" i="29"/>
  <c r="R64" i="29"/>
  <c r="P64" i="29"/>
  <c r="O64" i="29"/>
  <c r="N64" i="29"/>
  <c r="M64" i="29"/>
  <c r="L64" i="29"/>
  <c r="AJ63" i="29"/>
  <c r="AI63" i="29"/>
  <c r="AH63" i="29"/>
  <c r="AG63" i="29"/>
  <c r="AF63" i="29"/>
  <c r="AE63" i="29"/>
  <c r="AD63" i="29"/>
  <c r="AC63" i="29"/>
  <c r="AB63" i="29"/>
  <c r="AA63" i="29"/>
  <c r="Z63" i="29"/>
  <c r="X63" i="29"/>
  <c r="V63" i="29"/>
  <c r="U63" i="29"/>
  <c r="T63" i="29"/>
  <c r="R63" i="29"/>
  <c r="Q63" i="29"/>
  <c r="P63" i="29"/>
  <c r="O63" i="29"/>
  <c r="N63" i="29"/>
  <c r="M63" i="29"/>
  <c r="L63" i="29"/>
  <c r="AJ62" i="29"/>
  <c r="AI62" i="29"/>
  <c r="AH62" i="29"/>
  <c r="AG62" i="29"/>
  <c r="AF62" i="29"/>
  <c r="AE62" i="29"/>
  <c r="AD62" i="29"/>
  <c r="AC62" i="29"/>
  <c r="AB62" i="29"/>
  <c r="AA62" i="29"/>
  <c r="Y62" i="29"/>
  <c r="X62" i="29"/>
  <c r="W62" i="29"/>
  <c r="V62" i="29"/>
  <c r="U62" i="29"/>
  <c r="R62" i="29"/>
  <c r="P62" i="29"/>
  <c r="O62" i="29"/>
  <c r="N62" i="29"/>
  <c r="M62" i="29"/>
  <c r="AJ61" i="29"/>
  <c r="AI61" i="29"/>
  <c r="AH61" i="29"/>
  <c r="AG61" i="29"/>
  <c r="AF61" i="29"/>
  <c r="AE61" i="29"/>
  <c r="AC61" i="29"/>
  <c r="AB61" i="29"/>
  <c r="Z61" i="29"/>
  <c r="Y61" i="29"/>
  <c r="X61" i="29"/>
  <c r="W61" i="29"/>
  <c r="V61" i="29"/>
  <c r="T61" i="29"/>
  <c r="S61" i="29"/>
  <c r="R61" i="29"/>
  <c r="P61" i="29"/>
  <c r="N61" i="29"/>
  <c r="M61" i="29"/>
  <c r="AI60" i="29"/>
  <c r="AH60" i="29"/>
  <c r="AG60" i="29"/>
  <c r="AD60" i="29"/>
  <c r="AC60" i="29"/>
  <c r="AB60" i="29"/>
  <c r="AA60" i="29"/>
  <c r="Z60" i="29"/>
  <c r="Y60" i="29"/>
  <c r="X60" i="29"/>
  <c r="W60" i="29"/>
  <c r="V60" i="29"/>
  <c r="S60" i="29"/>
  <c r="R60" i="29"/>
  <c r="O60" i="29"/>
  <c r="N60" i="29"/>
  <c r="M60" i="29"/>
  <c r="AJ59" i="29"/>
  <c r="AI59" i="29"/>
  <c r="AH59" i="29"/>
  <c r="AF59" i="29"/>
  <c r="AE59" i="29"/>
  <c r="AD59" i="29"/>
  <c r="AB59" i="29"/>
  <c r="AA59" i="29"/>
  <c r="Z59" i="29"/>
  <c r="Y59" i="29"/>
  <c r="X59" i="29"/>
  <c r="V59" i="29"/>
  <c r="U59" i="29"/>
  <c r="T59" i="29"/>
  <c r="S59" i="29"/>
  <c r="R59" i="29"/>
  <c r="P59" i="29"/>
  <c r="O59" i="29"/>
  <c r="N59" i="29"/>
  <c r="L59" i="29"/>
  <c r="AJ58" i="29"/>
  <c r="AI58" i="29"/>
  <c r="AG58" i="29"/>
  <c r="AF58" i="29"/>
  <c r="AE58" i="29"/>
  <c r="AD58" i="29"/>
  <c r="AC58" i="29"/>
  <c r="AB58" i="29"/>
  <c r="AA58" i="29"/>
  <c r="Z58" i="29"/>
  <c r="Y58" i="29"/>
  <c r="X58" i="29"/>
  <c r="W58" i="29"/>
  <c r="V58" i="29"/>
  <c r="U58" i="29"/>
  <c r="S58" i="29"/>
  <c r="R58" i="29"/>
  <c r="P58" i="29"/>
  <c r="O58" i="29"/>
  <c r="N58" i="29"/>
  <c r="M58" i="29"/>
  <c r="AJ57" i="29"/>
  <c r="AI57" i="29"/>
  <c r="AH57" i="29"/>
  <c r="AF57" i="29"/>
  <c r="AE57" i="29"/>
  <c r="AD57" i="29"/>
  <c r="AC57" i="29"/>
  <c r="AB57" i="29"/>
  <c r="AA57" i="29"/>
  <c r="Y57" i="29"/>
  <c r="X57" i="29"/>
  <c r="W57" i="29"/>
  <c r="V57" i="29"/>
  <c r="U57" i="29"/>
  <c r="T57" i="29"/>
  <c r="S57" i="29"/>
  <c r="R57" i="29"/>
  <c r="P57" i="29"/>
  <c r="O57" i="29"/>
  <c r="N57" i="29"/>
  <c r="AJ56" i="29"/>
  <c r="AI56" i="29"/>
  <c r="AH56" i="29"/>
  <c r="AG56" i="29"/>
  <c r="AF56" i="29"/>
  <c r="AE56" i="29"/>
  <c r="AC56" i="29"/>
  <c r="AB56" i="29"/>
  <c r="Z56" i="29"/>
  <c r="Y56" i="29"/>
  <c r="X56" i="29"/>
  <c r="W56" i="29"/>
  <c r="U56" i="29"/>
  <c r="T56" i="29"/>
  <c r="S56" i="29"/>
  <c r="P56" i="29"/>
  <c r="AH55" i="29"/>
  <c r="AG55" i="29"/>
  <c r="AF55" i="29"/>
  <c r="AD55" i="29"/>
  <c r="AC55" i="29"/>
  <c r="Z55" i="29"/>
  <c r="Y55" i="29"/>
  <c r="V55" i="29"/>
  <c r="U55" i="29"/>
  <c r="T55" i="29"/>
  <c r="R55" i="29"/>
  <c r="P55" i="29"/>
  <c r="O55" i="29"/>
  <c r="N55" i="29"/>
  <c r="L55" i="29"/>
  <c r="AJ54" i="29"/>
  <c r="AI54" i="29"/>
  <c r="AF54" i="29"/>
  <c r="AE54" i="29"/>
  <c r="AC54" i="29"/>
  <c r="AB54" i="29"/>
  <c r="AA54" i="29"/>
  <c r="Z54" i="29"/>
  <c r="Y54" i="29"/>
  <c r="X54" i="29"/>
  <c r="V54" i="29"/>
  <c r="U54" i="29"/>
  <c r="T54" i="29"/>
  <c r="S54" i="29"/>
  <c r="O54" i="29"/>
  <c r="M54" i="29"/>
  <c r="AJ53" i="29"/>
  <c r="AH53" i="29"/>
  <c r="AG53" i="29"/>
  <c r="AF53" i="29"/>
  <c r="AD53" i="29"/>
  <c r="AB53" i="29"/>
  <c r="AA53" i="29"/>
  <c r="Z53" i="29"/>
  <c r="X53" i="29"/>
  <c r="W53" i="29"/>
  <c r="T53" i="29"/>
  <c r="S53" i="29"/>
  <c r="R53" i="29"/>
  <c r="Q53" i="29"/>
  <c r="P53" i="29"/>
  <c r="O53" i="29"/>
  <c r="N53" i="29"/>
  <c r="M53" i="29"/>
  <c r="AJ52" i="29"/>
  <c r="AI52" i="29"/>
  <c r="AH52" i="29"/>
  <c r="AG52" i="29"/>
  <c r="AF52" i="29"/>
  <c r="AE52" i="29"/>
  <c r="AD39" i="29"/>
  <c r="AC52" i="29"/>
  <c r="AB52" i="29"/>
  <c r="Y52" i="29"/>
  <c r="X52" i="29"/>
  <c r="V52" i="29"/>
  <c r="U52" i="29"/>
  <c r="T52" i="29"/>
  <c r="S52" i="29"/>
  <c r="R52" i="29"/>
  <c r="O52" i="29"/>
  <c r="N52" i="29"/>
  <c r="M52" i="29"/>
  <c r="AI51" i="29"/>
  <c r="AH51" i="29"/>
  <c r="AF51" i="29"/>
  <c r="AE51" i="29"/>
  <c r="AD51" i="29"/>
  <c r="AC51" i="29"/>
  <c r="AB51" i="29"/>
  <c r="AA51" i="29"/>
  <c r="Z51" i="29"/>
  <c r="Y51" i="29"/>
  <c r="W51" i="29"/>
  <c r="V51" i="29"/>
  <c r="S51" i="29"/>
  <c r="R51" i="29"/>
  <c r="Q51" i="29"/>
  <c r="P51" i="29"/>
  <c r="O51" i="29"/>
  <c r="N51" i="29"/>
  <c r="AA77" i="27"/>
  <c r="X77" i="27"/>
  <c r="W77" i="27"/>
  <c r="T77" i="27"/>
  <c r="S77" i="27"/>
  <c r="P77" i="27"/>
  <c r="O77" i="27"/>
  <c r="M77" i="27"/>
  <c r="L77" i="27"/>
  <c r="AH76" i="27"/>
  <c r="AE76" i="27"/>
  <c r="AD76" i="27"/>
  <c r="Z76" i="27"/>
  <c r="V76" i="27"/>
  <c r="S76" i="27"/>
  <c r="R76" i="27"/>
  <c r="O76" i="27"/>
  <c r="N76" i="27"/>
  <c r="L76" i="27"/>
  <c r="AH75" i="27"/>
  <c r="AG75" i="27"/>
  <c r="AD75" i="27"/>
  <c r="AC75" i="27"/>
  <c r="Y75" i="27"/>
  <c r="V75" i="27"/>
  <c r="U75" i="27"/>
  <c r="R75" i="27"/>
  <c r="Q75" i="27"/>
  <c r="M75" i="27"/>
  <c r="AG74" i="27"/>
  <c r="AF74" i="27"/>
  <c r="AC74" i="27"/>
  <c r="AB74" i="27"/>
  <c r="Y74" i="27"/>
  <c r="X74" i="27"/>
  <c r="U74" i="27"/>
  <c r="T74" i="27"/>
  <c r="Q74" i="27"/>
  <c r="P74" i="27"/>
  <c r="M74" i="27"/>
  <c r="L74" i="27"/>
  <c r="AF73" i="27"/>
  <c r="AE73" i="27"/>
  <c r="AB73" i="27"/>
  <c r="AA73" i="27"/>
  <c r="X73" i="27"/>
  <c r="W73" i="27"/>
  <c r="T73" i="27"/>
  <c r="S73" i="27"/>
  <c r="P73" i="27"/>
  <c r="O73" i="27"/>
  <c r="M73" i="27"/>
  <c r="L73" i="27"/>
  <c r="AH72" i="27"/>
  <c r="AE72" i="27"/>
  <c r="AD72" i="27"/>
  <c r="AA72" i="27"/>
  <c r="Z72" i="27"/>
  <c r="W72" i="27"/>
  <c r="V72" i="27"/>
  <c r="S72" i="27"/>
  <c r="R72" i="27"/>
  <c r="O72" i="27"/>
  <c r="N72" i="27"/>
  <c r="L72" i="27"/>
  <c r="AH71" i="27"/>
  <c r="AC71" i="27"/>
  <c r="Z71" i="27"/>
  <c r="Y71" i="27"/>
  <c r="U71" i="27"/>
  <c r="R71" i="27"/>
  <c r="Q71" i="27"/>
  <c r="N71" i="27"/>
  <c r="M71" i="27"/>
  <c r="L70" i="27"/>
  <c r="AF69" i="27"/>
  <c r="AE69" i="27"/>
  <c r="AB69" i="27"/>
  <c r="AA69" i="27"/>
  <c r="W69" i="27"/>
  <c r="T69" i="27"/>
  <c r="S69" i="27"/>
  <c r="P69" i="27"/>
  <c r="O69" i="27"/>
  <c r="M69" i="27"/>
  <c r="L69" i="27"/>
  <c r="AH68" i="27"/>
  <c r="AE68" i="27"/>
  <c r="AD68" i="27"/>
  <c r="AA68" i="27"/>
  <c r="W68" i="27"/>
  <c r="V68" i="27"/>
  <c r="S68" i="27"/>
  <c r="R68" i="27"/>
  <c r="O68" i="27"/>
  <c r="N68" i="27"/>
  <c r="L68" i="27"/>
  <c r="AG67" i="27"/>
  <c r="AC67" i="27"/>
  <c r="Y67" i="27"/>
  <c r="V67" i="27"/>
  <c r="U67" i="27"/>
  <c r="R67" i="27"/>
  <c r="Q67" i="27"/>
  <c r="M67" i="27"/>
  <c r="AG66" i="27"/>
  <c r="AF66" i="27"/>
  <c r="AC66" i="27"/>
  <c r="Y66" i="27"/>
  <c r="X66" i="27"/>
  <c r="U66" i="27"/>
  <c r="T66" i="27"/>
  <c r="Q66" i="27"/>
  <c r="P66" i="27"/>
  <c r="M66" i="27"/>
  <c r="L66" i="27"/>
  <c r="P65" i="27"/>
  <c r="O65" i="27"/>
  <c r="M65" i="27"/>
  <c r="L65" i="27"/>
  <c r="AH64" i="27"/>
  <c r="AE64" i="27"/>
  <c r="AD64" i="27"/>
  <c r="Z64" i="27"/>
  <c r="W64" i="27"/>
  <c r="V64" i="27"/>
  <c r="S64" i="27"/>
  <c r="R64" i="27"/>
  <c r="O64" i="27"/>
  <c r="N64" i="27"/>
  <c r="L64" i="27"/>
  <c r="AG63" i="27"/>
  <c r="AC63" i="27"/>
  <c r="Z63" i="27"/>
  <c r="M63" i="27"/>
  <c r="AG62" i="27"/>
  <c r="AF62" i="27"/>
  <c r="AC62" i="27"/>
  <c r="AB62" i="27"/>
  <c r="Y62" i="27"/>
  <c r="X62" i="27"/>
  <c r="U62" i="27"/>
  <c r="T62" i="27"/>
  <c r="Q62" i="27"/>
  <c r="P62" i="27"/>
  <c r="M62" i="27"/>
  <c r="L62" i="27"/>
  <c r="AF61" i="27"/>
  <c r="AE61" i="27"/>
  <c r="AA61" i="27"/>
  <c r="T61" i="27"/>
  <c r="S61" i="27"/>
  <c r="P61" i="27"/>
  <c r="O61" i="27"/>
  <c r="M61" i="27"/>
  <c r="L61" i="27"/>
  <c r="AH60" i="27"/>
  <c r="AE60" i="27"/>
  <c r="AA60" i="27"/>
  <c r="W60" i="27"/>
  <c r="V60" i="27"/>
  <c r="S60" i="27"/>
  <c r="R60" i="27"/>
  <c r="O60" i="27"/>
  <c r="N60" i="27"/>
  <c r="L60" i="27"/>
  <c r="AH59" i="27"/>
  <c r="AG59" i="27"/>
  <c r="AC59" i="27"/>
  <c r="Y59" i="27"/>
  <c r="U59" i="27"/>
  <c r="Q59" i="27"/>
  <c r="N59" i="27"/>
  <c r="M59" i="27"/>
  <c r="AG58" i="27"/>
  <c r="AF58" i="27"/>
  <c r="AC58" i="27"/>
  <c r="AB58" i="27"/>
  <c r="X58" i="27"/>
  <c r="U58" i="27"/>
  <c r="T58" i="27"/>
  <c r="Q58" i="27"/>
  <c r="P58" i="27"/>
  <c r="M58" i="27"/>
  <c r="L58" i="27"/>
  <c r="AF57" i="27"/>
  <c r="AE57" i="27"/>
  <c r="AB57" i="27"/>
  <c r="O57" i="27"/>
  <c r="M57" i="27"/>
  <c r="L57" i="27"/>
  <c r="AH56" i="27"/>
  <c r="AD56" i="27"/>
  <c r="W56" i="27"/>
  <c r="V56" i="27"/>
  <c r="S56" i="27"/>
  <c r="R56" i="27"/>
  <c r="O56" i="27"/>
  <c r="L56" i="27"/>
  <c r="AH55" i="27"/>
  <c r="AG55" i="27"/>
  <c r="AD55" i="27"/>
  <c r="AC55" i="27"/>
  <c r="Z55" i="27"/>
  <c r="Y55" i="27"/>
  <c r="V55" i="27"/>
  <c r="U55" i="27"/>
  <c r="Q55" i="27"/>
  <c r="N55" i="27"/>
  <c r="M55" i="27"/>
  <c r="AG54" i="27"/>
  <c r="AF54" i="27"/>
  <c r="AC54" i="27"/>
  <c r="X54" i="27"/>
  <c r="U54" i="27"/>
  <c r="T54" i="27"/>
  <c r="Q54" i="27"/>
  <c r="P54" i="27"/>
  <c r="M54" i="27"/>
  <c r="L54" i="27"/>
  <c r="AE53" i="27"/>
  <c r="AB53" i="27"/>
  <c r="AA53" i="27"/>
  <c r="X53" i="27"/>
  <c r="W53" i="27"/>
  <c r="S53" i="27"/>
  <c r="O53" i="27"/>
  <c r="M53" i="27"/>
  <c r="L53" i="27"/>
  <c r="AH52" i="27"/>
  <c r="AE52" i="27"/>
  <c r="AA52" i="27"/>
  <c r="Z52" i="27"/>
  <c r="V52" i="27"/>
  <c r="S52" i="27"/>
  <c r="R52" i="27"/>
  <c r="O52" i="27"/>
  <c r="N52" i="27"/>
  <c r="L52" i="27"/>
  <c r="AG51" i="27"/>
  <c r="AC51" i="27"/>
  <c r="Y51" i="27"/>
  <c r="U51" i="27"/>
  <c r="Q51" i="27"/>
  <c r="M51" i="27"/>
  <c r="AG50" i="27"/>
  <c r="AF50" i="27"/>
  <c r="AC50" i="27"/>
  <c r="AB50" i="27"/>
  <c r="Y50" i="27"/>
  <c r="X50" i="27"/>
  <c r="U50" i="27"/>
  <c r="T50" i="27"/>
  <c r="P50" i="27"/>
  <c r="L50" i="27"/>
  <c r="AF49" i="27"/>
  <c r="AE49" i="27"/>
  <c r="AB49" i="27"/>
  <c r="AA49" i="27"/>
  <c r="X49" i="27"/>
  <c r="W49" i="27"/>
  <c r="T49" i="27"/>
  <c r="P49" i="27"/>
  <c r="O49" i="27"/>
  <c r="L49" i="27"/>
  <c r="AH48" i="27"/>
  <c r="AA48" i="27"/>
  <c r="W48" i="27"/>
  <c r="M37" i="25"/>
  <c r="M78" i="25" s="1"/>
  <c r="L37" i="25"/>
  <c r="M36" i="25"/>
  <c r="L36" i="25"/>
  <c r="M35" i="25"/>
  <c r="M76" i="25" s="1"/>
  <c r="L35" i="25"/>
  <c r="M34" i="25"/>
  <c r="L34" i="25"/>
  <c r="M33" i="25"/>
  <c r="M74" i="25" s="1"/>
  <c r="L33" i="25"/>
  <c r="M32" i="25"/>
  <c r="L32" i="25"/>
  <c r="M31" i="25"/>
  <c r="M72" i="25" s="1"/>
  <c r="L31" i="25"/>
  <c r="M30" i="25"/>
  <c r="L30" i="25"/>
  <c r="M29" i="25"/>
  <c r="M70" i="25" s="1"/>
  <c r="L29" i="25"/>
  <c r="L70" i="25" s="1"/>
  <c r="M28" i="25"/>
  <c r="M69" i="25" s="1"/>
  <c r="L28" i="25"/>
  <c r="L69" i="25" s="1"/>
  <c r="M27" i="25"/>
  <c r="M68" i="25" s="1"/>
  <c r="L27" i="25"/>
  <c r="L68" i="25" s="1"/>
  <c r="M26" i="25"/>
  <c r="M67" i="25" s="1"/>
  <c r="L26" i="25"/>
  <c r="L67" i="25" s="1"/>
  <c r="M25" i="25"/>
  <c r="M66" i="25" s="1"/>
  <c r="L25" i="25"/>
  <c r="L66" i="25" s="1"/>
  <c r="M24" i="25"/>
  <c r="M65" i="25" s="1"/>
  <c r="L24" i="25"/>
  <c r="L65" i="25" s="1"/>
  <c r="M23" i="25"/>
  <c r="L23" i="25"/>
  <c r="L64" i="25" s="1"/>
  <c r="M22" i="25"/>
  <c r="M63" i="25" s="1"/>
  <c r="L22" i="25"/>
  <c r="L63" i="25" s="1"/>
  <c r="M21" i="25"/>
  <c r="M62" i="25" s="1"/>
  <c r="L21" i="25"/>
  <c r="L62" i="25" s="1"/>
  <c r="M20" i="25"/>
  <c r="M61" i="25" s="1"/>
  <c r="L20" i="25"/>
  <c r="L61" i="25" s="1"/>
  <c r="M19" i="25"/>
  <c r="M60" i="25" s="1"/>
  <c r="L19" i="25"/>
  <c r="L60" i="25" s="1"/>
  <c r="M18" i="25"/>
  <c r="M59" i="25" s="1"/>
  <c r="L18" i="25"/>
  <c r="L59" i="25" s="1"/>
  <c r="M17" i="25"/>
  <c r="M58" i="25" s="1"/>
  <c r="L17" i="25"/>
  <c r="L58" i="25" s="1"/>
  <c r="M16" i="25"/>
  <c r="M57" i="25" s="1"/>
  <c r="L16" i="25"/>
  <c r="L57" i="25" s="1"/>
  <c r="M15" i="25"/>
  <c r="M56" i="25" s="1"/>
  <c r="L15" i="25"/>
  <c r="L56" i="25" s="1"/>
  <c r="M14" i="25"/>
  <c r="M55" i="25" s="1"/>
  <c r="L14" i="25"/>
  <c r="L55" i="25" s="1"/>
  <c r="M13" i="25"/>
  <c r="M54" i="25" s="1"/>
  <c r="L13" i="25"/>
  <c r="L54" i="25" s="1"/>
  <c r="M12" i="25"/>
  <c r="M53" i="25" s="1"/>
  <c r="L12" i="25"/>
  <c r="L53" i="25" s="1"/>
  <c r="M11" i="25"/>
  <c r="M52" i="25" s="1"/>
  <c r="L11" i="25"/>
  <c r="L52" i="25" s="1"/>
  <c r="M10" i="25"/>
  <c r="M51" i="25" s="1"/>
  <c r="L10" i="25"/>
  <c r="L51" i="25" s="1"/>
  <c r="M9" i="25"/>
  <c r="M50" i="25" s="1"/>
  <c r="L9" i="25"/>
  <c r="L50" i="25" s="1"/>
  <c r="M8" i="25"/>
  <c r="M49" i="25" s="1"/>
  <c r="L8" i="25"/>
  <c r="L49" i="25" s="1"/>
  <c r="S37" i="22"/>
  <c r="S78" i="22" s="1"/>
  <c r="R37" i="22"/>
  <c r="R78" i="22" s="1"/>
  <c r="Q37" i="22"/>
  <c r="Q78" i="22" s="1"/>
  <c r="P37" i="22"/>
  <c r="P78" i="22" s="1"/>
  <c r="O37" i="22"/>
  <c r="O78" i="22" s="1"/>
  <c r="N37" i="22"/>
  <c r="N78" i="22" s="1"/>
  <c r="M37" i="22"/>
  <c r="M78" i="22" s="1"/>
  <c r="L37" i="22"/>
  <c r="L78" i="22" s="1"/>
  <c r="S36" i="22"/>
  <c r="S77" i="22" s="1"/>
  <c r="R36" i="22"/>
  <c r="R77" i="22" s="1"/>
  <c r="Q36" i="22"/>
  <c r="Q77" i="22" s="1"/>
  <c r="P36" i="22"/>
  <c r="P77" i="22" s="1"/>
  <c r="O36" i="22"/>
  <c r="O77" i="22" s="1"/>
  <c r="N36" i="22"/>
  <c r="N77" i="22" s="1"/>
  <c r="M36" i="22"/>
  <c r="M77" i="22" s="1"/>
  <c r="L36" i="22"/>
  <c r="L77" i="22" s="1"/>
  <c r="S35" i="22"/>
  <c r="S76" i="22" s="1"/>
  <c r="R35" i="22"/>
  <c r="R76" i="22" s="1"/>
  <c r="Q35" i="22"/>
  <c r="Q76" i="22" s="1"/>
  <c r="P35" i="22"/>
  <c r="P76" i="22" s="1"/>
  <c r="O35" i="22"/>
  <c r="O76" i="22" s="1"/>
  <c r="N35" i="22"/>
  <c r="N76" i="22" s="1"/>
  <c r="M35" i="22"/>
  <c r="M76" i="22" s="1"/>
  <c r="L35" i="22"/>
  <c r="L76" i="22" s="1"/>
  <c r="S34" i="22"/>
  <c r="S75" i="22" s="1"/>
  <c r="R34" i="22"/>
  <c r="R75" i="22" s="1"/>
  <c r="Q34" i="22"/>
  <c r="Q75" i="22" s="1"/>
  <c r="P34" i="22"/>
  <c r="P75" i="22" s="1"/>
  <c r="O34" i="22"/>
  <c r="O75" i="22" s="1"/>
  <c r="N34" i="22"/>
  <c r="N75" i="22" s="1"/>
  <c r="M34" i="22"/>
  <c r="M75" i="22" s="1"/>
  <c r="L34" i="22"/>
  <c r="L75" i="22" s="1"/>
  <c r="S33" i="22"/>
  <c r="S74" i="22" s="1"/>
  <c r="R33" i="22"/>
  <c r="R74" i="22" s="1"/>
  <c r="Q33" i="22"/>
  <c r="Q74" i="22" s="1"/>
  <c r="P33" i="22"/>
  <c r="P74" i="22" s="1"/>
  <c r="O33" i="22"/>
  <c r="O74" i="22" s="1"/>
  <c r="N33" i="22"/>
  <c r="N74" i="22" s="1"/>
  <c r="M33" i="22"/>
  <c r="M74" i="22" s="1"/>
  <c r="L33" i="22"/>
  <c r="L74" i="22" s="1"/>
  <c r="S32" i="22"/>
  <c r="R32" i="22"/>
  <c r="Q32" i="22"/>
  <c r="Q73" i="22" s="1"/>
  <c r="P32" i="22"/>
  <c r="O32" i="22"/>
  <c r="N32" i="22"/>
  <c r="M32" i="22"/>
  <c r="M73" i="22" s="1"/>
  <c r="L32" i="22"/>
  <c r="S31" i="22"/>
  <c r="R31" i="22"/>
  <c r="Q31" i="22"/>
  <c r="Q72" i="22" s="1"/>
  <c r="P31" i="22"/>
  <c r="O31" i="22"/>
  <c r="N31" i="22"/>
  <c r="M31" i="22"/>
  <c r="M72" i="22" s="1"/>
  <c r="L31" i="22"/>
  <c r="S30" i="22"/>
  <c r="R30" i="22"/>
  <c r="Q30" i="22"/>
  <c r="P30" i="22"/>
  <c r="O30" i="22"/>
  <c r="N30" i="22"/>
  <c r="M30" i="22"/>
  <c r="L30" i="22"/>
  <c r="S29" i="22"/>
  <c r="R29" i="22"/>
  <c r="Q29" i="22"/>
  <c r="P29" i="22"/>
  <c r="O29" i="22"/>
  <c r="N29" i="22"/>
  <c r="M29" i="22"/>
  <c r="L29" i="22"/>
  <c r="S28" i="22"/>
  <c r="R28" i="22"/>
  <c r="Q28" i="22"/>
  <c r="P28" i="22"/>
  <c r="O28" i="22"/>
  <c r="N28" i="22"/>
  <c r="M28" i="22"/>
  <c r="L28" i="22"/>
  <c r="S27" i="22"/>
  <c r="R27" i="22"/>
  <c r="Q27" i="22"/>
  <c r="P27" i="22"/>
  <c r="O27" i="22"/>
  <c r="N27" i="22"/>
  <c r="M27" i="22"/>
  <c r="L27" i="22"/>
  <c r="S26" i="22"/>
  <c r="R26" i="22"/>
  <c r="Q26" i="22"/>
  <c r="P26" i="22"/>
  <c r="O26" i="22"/>
  <c r="N26" i="22"/>
  <c r="M26" i="22"/>
  <c r="L26" i="22"/>
  <c r="S25" i="22"/>
  <c r="R25" i="22"/>
  <c r="Q25" i="22"/>
  <c r="P25" i="22"/>
  <c r="O25" i="22"/>
  <c r="N25" i="22"/>
  <c r="M25" i="22"/>
  <c r="L25" i="22"/>
  <c r="S24" i="22"/>
  <c r="R24" i="22"/>
  <c r="Q24" i="22"/>
  <c r="P24" i="22"/>
  <c r="O24" i="22"/>
  <c r="N24" i="22"/>
  <c r="M24" i="22"/>
  <c r="L24" i="22"/>
  <c r="S23" i="22"/>
  <c r="R23" i="22"/>
  <c r="Q23" i="22"/>
  <c r="P23" i="22"/>
  <c r="O23" i="22"/>
  <c r="N23" i="22"/>
  <c r="M23" i="22"/>
  <c r="L23" i="22"/>
  <c r="S22" i="22"/>
  <c r="R22" i="22"/>
  <c r="Q22" i="22"/>
  <c r="P22" i="22"/>
  <c r="O22" i="22"/>
  <c r="N22" i="22"/>
  <c r="M22" i="22"/>
  <c r="L22" i="22"/>
  <c r="S21" i="22"/>
  <c r="R21" i="22"/>
  <c r="Q21" i="22"/>
  <c r="P21" i="22"/>
  <c r="O21" i="22"/>
  <c r="N21" i="22"/>
  <c r="M21" i="22"/>
  <c r="L21" i="22"/>
  <c r="S20" i="22"/>
  <c r="R20" i="22"/>
  <c r="Q20" i="22"/>
  <c r="P20" i="22"/>
  <c r="O20" i="22"/>
  <c r="N20" i="22"/>
  <c r="M20" i="22"/>
  <c r="L20" i="22"/>
  <c r="S19" i="22"/>
  <c r="R19" i="22"/>
  <c r="Q19" i="22"/>
  <c r="P19" i="22"/>
  <c r="O19" i="22"/>
  <c r="N19" i="22"/>
  <c r="M19" i="22"/>
  <c r="L19" i="22"/>
  <c r="S18" i="22"/>
  <c r="R18" i="22"/>
  <c r="Q18" i="22"/>
  <c r="P18" i="22"/>
  <c r="O18" i="22"/>
  <c r="N18" i="22"/>
  <c r="M18" i="22"/>
  <c r="L18" i="22"/>
  <c r="S17" i="22"/>
  <c r="R17" i="22"/>
  <c r="Q17" i="22"/>
  <c r="P17" i="22"/>
  <c r="O17" i="22"/>
  <c r="N17" i="22"/>
  <c r="M17" i="22"/>
  <c r="L17" i="22"/>
  <c r="S16" i="22"/>
  <c r="R16" i="22"/>
  <c r="Q16" i="22"/>
  <c r="P16" i="22"/>
  <c r="O16" i="22"/>
  <c r="N16" i="22"/>
  <c r="M16" i="22"/>
  <c r="L16" i="22"/>
  <c r="S15" i="22"/>
  <c r="R15" i="22"/>
  <c r="Q15" i="22"/>
  <c r="P15" i="22"/>
  <c r="O15" i="22"/>
  <c r="N15" i="22"/>
  <c r="M15" i="22"/>
  <c r="L15" i="22"/>
  <c r="S14" i="22"/>
  <c r="R14" i="22"/>
  <c r="Q14" i="22"/>
  <c r="P14" i="22"/>
  <c r="O14" i="22"/>
  <c r="N14" i="22"/>
  <c r="M14" i="22"/>
  <c r="L14" i="22"/>
  <c r="S13" i="22"/>
  <c r="R13" i="22"/>
  <c r="Q13" i="22"/>
  <c r="P13" i="22"/>
  <c r="O13" i="22"/>
  <c r="N13" i="22"/>
  <c r="M13" i="22"/>
  <c r="L13" i="22"/>
  <c r="S12" i="22"/>
  <c r="R12" i="22"/>
  <c r="Q12" i="22"/>
  <c r="P12" i="22"/>
  <c r="O12" i="22"/>
  <c r="N12" i="22"/>
  <c r="M12" i="22"/>
  <c r="L12" i="22"/>
  <c r="S11" i="22"/>
  <c r="R11" i="22"/>
  <c r="Q11" i="22"/>
  <c r="P11" i="22"/>
  <c r="O11" i="22"/>
  <c r="N11" i="22"/>
  <c r="M11" i="22"/>
  <c r="L11" i="22"/>
  <c r="S10" i="22"/>
  <c r="R10" i="22"/>
  <c r="Q10" i="22"/>
  <c r="P10" i="22"/>
  <c r="O10" i="22"/>
  <c r="N10" i="22"/>
  <c r="M10" i="22"/>
  <c r="L10" i="22"/>
  <c r="S9" i="22"/>
  <c r="R9" i="22"/>
  <c r="Q9" i="22"/>
  <c r="P9" i="22"/>
  <c r="O9" i="22"/>
  <c r="N9" i="22"/>
  <c r="M9" i="22"/>
  <c r="L9" i="22"/>
  <c r="S8" i="22"/>
  <c r="R8" i="22"/>
  <c r="Q8" i="22"/>
  <c r="P8" i="22"/>
  <c r="O8" i="22"/>
  <c r="N8" i="22"/>
  <c r="M8" i="22"/>
  <c r="L8" i="22"/>
  <c r="J50" i="22"/>
  <c r="J52" i="22"/>
  <c r="J58" i="22"/>
  <c r="J60" i="22"/>
  <c r="J63" i="22"/>
  <c r="J64" i="22"/>
  <c r="J66" i="22"/>
  <c r="J68" i="22"/>
  <c r="J74" i="22"/>
  <c r="J76" i="22"/>
  <c r="J51" i="22"/>
  <c r="J54" i="22"/>
  <c r="J55" i="22"/>
  <c r="J56" i="22"/>
  <c r="J59" i="22"/>
  <c r="J62" i="22"/>
  <c r="J67" i="22"/>
  <c r="J70" i="22"/>
  <c r="J71" i="22"/>
  <c r="J72" i="22"/>
  <c r="J75" i="22"/>
  <c r="J78" i="22"/>
  <c r="J49" i="31"/>
  <c r="J87" i="31" s="1"/>
  <c r="J50" i="31"/>
  <c r="J88" i="31" s="1"/>
  <c r="J52" i="31"/>
  <c r="J90" i="31" s="1"/>
  <c r="J53" i="31"/>
  <c r="J91" i="31" s="1"/>
  <c r="J54" i="31"/>
  <c r="J92" i="31" s="1"/>
  <c r="J55" i="31"/>
  <c r="J93" i="31" s="1"/>
  <c r="J56" i="31"/>
  <c r="J94" i="31" s="1"/>
  <c r="J57" i="31"/>
  <c r="J95" i="31" s="1"/>
  <c r="J58" i="31"/>
  <c r="J96" i="31" s="1"/>
  <c r="J59" i="31"/>
  <c r="J97" i="31" s="1"/>
  <c r="J60" i="31"/>
  <c r="J98" i="31" s="1"/>
  <c r="J61" i="31"/>
  <c r="J99" i="31" s="1"/>
  <c r="J62" i="31"/>
  <c r="J100" i="31" s="1"/>
  <c r="J64" i="31"/>
  <c r="J102" i="31" s="1"/>
  <c r="J65" i="31"/>
  <c r="J103" i="31" s="1"/>
  <c r="J66" i="31"/>
  <c r="J104" i="31" s="1"/>
  <c r="J67" i="31"/>
  <c r="J105" i="31" s="1"/>
  <c r="J68" i="31"/>
  <c r="J106" i="31" s="1"/>
  <c r="J69" i="31"/>
  <c r="J107" i="31" s="1"/>
  <c r="J70" i="31"/>
  <c r="J108" i="31" s="1"/>
  <c r="J71" i="31"/>
  <c r="J109" i="31" s="1"/>
  <c r="J72" i="31"/>
  <c r="J110" i="31" s="1"/>
  <c r="J74" i="31"/>
  <c r="J112" i="31" s="1"/>
  <c r="J75" i="31"/>
  <c r="J113" i="31" s="1"/>
  <c r="J76" i="31"/>
  <c r="J114" i="31" s="1"/>
  <c r="J77" i="31"/>
  <c r="J115" i="31" s="1"/>
  <c r="J51" i="29"/>
  <c r="J90" i="29" s="1"/>
  <c r="J52" i="29"/>
  <c r="J53" i="29"/>
  <c r="J92" i="29" s="1"/>
  <c r="J55" i="29"/>
  <c r="J56" i="29"/>
  <c r="J57" i="29"/>
  <c r="J96" i="29" s="1"/>
  <c r="J58" i="29"/>
  <c r="J59" i="29"/>
  <c r="J98" i="29" s="1"/>
  <c r="J60" i="29"/>
  <c r="J61" i="29"/>
  <c r="J62" i="29"/>
  <c r="J63" i="29"/>
  <c r="J64" i="29"/>
  <c r="J65" i="29"/>
  <c r="J66" i="29"/>
  <c r="AI105" i="29" s="1"/>
  <c r="AI144" i="29" s="1"/>
  <c r="J67" i="29"/>
  <c r="J68" i="29"/>
  <c r="J70" i="29"/>
  <c r="J109" i="29" s="1"/>
  <c r="J71" i="29"/>
  <c r="P110" i="29" s="1"/>
  <c r="P149" i="29" s="1"/>
  <c r="J72" i="29"/>
  <c r="J73" i="29"/>
  <c r="J74" i="29"/>
  <c r="J75" i="29"/>
  <c r="J77" i="29"/>
  <c r="J78" i="29"/>
  <c r="J79" i="29"/>
  <c r="J80" i="29"/>
  <c r="J48" i="27"/>
  <c r="J50" i="27"/>
  <c r="J51" i="27"/>
  <c r="J52" i="27"/>
  <c r="J54" i="27"/>
  <c r="J55" i="27"/>
  <c r="J56" i="27"/>
  <c r="J58" i="27"/>
  <c r="J62" i="27"/>
  <c r="J64" i="27"/>
  <c r="J65" i="27"/>
  <c r="J66" i="27"/>
  <c r="J67" i="27"/>
  <c r="J68" i="27"/>
  <c r="J69" i="27"/>
  <c r="J72" i="27"/>
  <c r="J73" i="27"/>
  <c r="J76" i="27"/>
  <c r="J77" i="27"/>
  <c r="J49" i="25"/>
  <c r="J87" i="25" s="1"/>
  <c r="J50" i="25"/>
  <c r="J88" i="25" s="1"/>
  <c r="J52" i="25"/>
  <c r="J90" i="25" s="1"/>
  <c r="J53" i="25"/>
  <c r="J91" i="25" s="1"/>
  <c r="J54" i="25"/>
  <c r="J92" i="25" s="1"/>
  <c r="J55" i="25"/>
  <c r="J93" i="25" s="1"/>
  <c r="J56" i="25"/>
  <c r="J94" i="25" s="1"/>
  <c r="J57" i="25"/>
  <c r="J95" i="25" s="1"/>
  <c r="J58" i="25"/>
  <c r="J96" i="25" s="1"/>
  <c r="J59" i="25"/>
  <c r="J60" i="25"/>
  <c r="J98" i="25" s="1"/>
  <c r="J61" i="25"/>
  <c r="J99" i="25" s="1"/>
  <c r="J62" i="25"/>
  <c r="J100" i="25" s="1"/>
  <c r="J63" i="25"/>
  <c r="J101" i="25" s="1"/>
  <c r="J64" i="25"/>
  <c r="J102" i="25" s="1"/>
  <c r="J65" i="25"/>
  <c r="J103" i="25" s="1"/>
  <c r="J66" i="25"/>
  <c r="J104" i="25" s="1"/>
  <c r="J67" i="25"/>
  <c r="J68" i="25"/>
  <c r="J106" i="25" s="1"/>
  <c r="J69" i="25"/>
  <c r="J107" i="25" s="1"/>
  <c r="J70" i="25"/>
  <c r="J108" i="25" s="1"/>
  <c r="J71" i="25"/>
  <c r="J109" i="25" s="1"/>
  <c r="J72" i="25"/>
  <c r="J73" i="25"/>
  <c r="J111" i="25" s="1"/>
  <c r="J75" i="25"/>
  <c r="J113" i="25" s="1"/>
  <c r="J77" i="25"/>
  <c r="J115" i="25" s="1"/>
  <c r="J78" i="25"/>
  <c r="J49" i="22"/>
  <c r="J53" i="22"/>
  <c r="J57" i="22"/>
  <c r="J61" i="22"/>
  <c r="J65" i="22"/>
  <c r="J69" i="22"/>
  <c r="J73" i="22"/>
  <c r="J77" i="22"/>
  <c r="BD35" i="23"/>
  <c r="BG15" i="23"/>
  <c r="BE14" i="23"/>
  <c r="BE13" i="23"/>
  <c r="D13" i="33"/>
  <c r="D12" i="33"/>
  <c r="D13" i="31"/>
  <c r="D12" i="31"/>
  <c r="D13" i="29"/>
  <c r="D12" i="29"/>
  <c r="D14" i="23"/>
  <c r="D15" i="23"/>
  <c r="W77" i="33"/>
  <c r="V77" i="33"/>
  <c r="S77" i="33"/>
  <c r="R77" i="33"/>
  <c r="P77" i="33"/>
  <c r="O77" i="33"/>
  <c r="N77" i="33"/>
  <c r="W76" i="33"/>
  <c r="S76" i="33"/>
  <c r="R76" i="33"/>
  <c r="O76" i="33"/>
  <c r="N76" i="33"/>
  <c r="L76" i="33"/>
  <c r="W75" i="33"/>
  <c r="V75" i="33"/>
  <c r="S75" i="33"/>
  <c r="O75" i="33"/>
  <c r="N75" i="33"/>
  <c r="W74" i="33"/>
  <c r="V74" i="33"/>
  <c r="T74" i="33"/>
  <c r="S74" i="33"/>
  <c r="R74" i="33"/>
  <c r="O74" i="33"/>
  <c r="W73" i="33"/>
  <c r="V73" i="33"/>
  <c r="S73" i="33"/>
  <c r="R73" i="33"/>
  <c r="P73" i="33"/>
  <c r="O73" i="33"/>
  <c r="N73" i="33"/>
  <c r="W72" i="33"/>
  <c r="S72" i="33"/>
  <c r="R72" i="33"/>
  <c r="O72" i="33"/>
  <c r="N72" i="33"/>
  <c r="L72" i="33"/>
  <c r="W71" i="33"/>
  <c r="V71" i="33"/>
  <c r="S71" i="33"/>
  <c r="O71" i="33"/>
  <c r="N71" i="33"/>
  <c r="W70" i="33"/>
  <c r="V70" i="33"/>
  <c r="T70" i="33"/>
  <c r="S70" i="33"/>
  <c r="R70" i="33"/>
  <c r="O70" i="33"/>
  <c r="W69" i="33"/>
  <c r="V69" i="33"/>
  <c r="S69" i="33"/>
  <c r="R69" i="33"/>
  <c r="P69" i="33"/>
  <c r="O69" i="33"/>
  <c r="N69" i="33"/>
  <c r="W68" i="33"/>
  <c r="S68" i="33"/>
  <c r="R68" i="33"/>
  <c r="O68" i="33"/>
  <c r="N68" i="33"/>
  <c r="L68" i="33"/>
  <c r="W67" i="33"/>
  <c r="V67" i="33"/>
  <c r="S67" i="33"/>
  <c r="O67" i="33"/>
  <c r="N67" i="33"/>
  <c r="W66" i="33"/>
  <c r="V66" i="33"/>
  <c r="T66" i="33"/>
  <c r="S66" i="33"/>
  <c r="R66" i="33"/>
  <c r="O66" i="33"/>
  <c r="W65" i="33"/>
  <c r="V65" i="33"/>
  <c r="S65" i="33"/>
  <c r="R65" i="33"/>
  <c r="P65" i="33"/>
  <c r="O65" i="33"/>
  <c r="N65" i="33"/>
  <c r="W64" i="33"/>
  <c r="S64" i="33"/>
  <c r="R64" i="33"/>
  <c r="O64" i="33"/>
  <c r="N64" i="33"/>
  <c r="L64" i="33"/>
  <c r="W63" i="33"/>
  <c r="V63" i="33"/>
  <c r="S63" i="33"/>
  <c r="O63" i="33"/>
  <c r="N63" i="33"/>
  <c r="W62" i="33"/>
  <c r="V62" i="33"/>
  <c r="T62" i="33"/>
  <c r="S62" i="33"/>
  <c r="R62" i="33"/>
  <c r="O62" i="33"/>
  <c r="W61" i="33"/>
  <c r="V61" i="33"/>
  <c r="S61" i="33"/>
  <c r="R61" i="33"/>
  <c r="P61" i="33"/>
  <c r="O61" i="33"/>
  <c r="N61" i="33"/>
  <c r="W60" i="33"/>
  <c r="S60" i="33"/>
  <c r="R60" i="33"/>
  <c r="O60" i="33"/>
  <c r="N60" i="33"/>
  <c r="L60" i="33"/>
  <c r="W59" i="33"/>
  <c r="V59" i="33"/>
  <c r="S59" i="33"/>
  <c r="O59" i="33"/>
  <c r="N59" i="33"/>
  <c r="W58" i="33"/>
  <c r="V58" i="33"/>
  <c r="T58" i="33"/>
  <c r="S58" i="33"/>
  <c r="R58" i="33"/>
  <c r="O58" i="33"/>
  <c r="W57" i="33"/>
  <c r="V57" i="33"/>
  <c r="S57" i="33"/>
  <c r="R57" i="33"/>
  <c r="P57" i="33"/>
  <c r="O57" i="33"/>
  <c r="N57" i="33"/>
  <c r="W56" i="33"/>
  <c r="S56" i="33"/>
  <c r="R56" i="33"/>
  <c r="O56" i="33"/>
  <c r="N56" i="33"/>
  <c r="L56" i="33"/>
  <c r="W55" i="33"/>
  <c r="V55" i="33"/>
  <c r="S55" i="33"/>
  <c r="O55" i="33"/>
  <c r="N55" i="33"/>
  <c r="W54" i="33"/>
  <c r="V54" i="33"/>
  <c r="T54" i="33"/>
  <c r="S54" i="33"/>
  <c r="R54" i="33"/>
  <c r="O54" i="33"/>
  <c r="W53" i="33"/>
  <c r="V53" i="33"/>
  <c r="S53" i="33"/>
  <c r="R53" i="33"/>
  <c r="P53" i="33"/>
  <c r="O53" i="33"/>
  <c r="N53" i="33"/>
  <c r="W52" i="33"/>
  <c r="S52" i="33"/>
  <c r="R52" i="33"/>
  <c r="O52" i="33"/>
  <c r="N52" i="33"/>
  <c r="L52" i="33"/>
  <c r="W51" i="33"/>
  <c r="V51" i="33"/>
  <c r="S51" i="33"/>
  <c r="O51" i="33"/>
  <c r="N51" i="33"/>
  <c r="W50" i="33"/>
  <c r="V50" i="33"/>
  <c r="T50" i="33"/>
  <c r="O50" i="33"/>
  <c r="N50" i="33"/>
  <c r="W49" i="33"/>
  <c r="V49" i="33"/>
  <c r="U49" i="33"/>
  <c r="S49" i="33"/>
  <c r="R49" i="33"/>
  <c r="Q49" i="33"/>
  <c r="O49" i="33"/>
  <c r="N49" i="33"/>
  <c r="M49" i="33"/>
  <c r="S48" i="33"/>
  <c r="O48" i="33"/>
  <c r="N48" i="33"/>
  <c r="C6" i="8"/>
  <c r="C5" i="8"/>
  <c r="C4" i="8"/>
  <c r="C3" i="8"/>
  <c r="A2" i="34" s="1"/>
  <c r="AH80" i="29"/>
  <c r="AD80" i="29"/>
  <c r="V80" i="29"/>
  <c r="S80" i="29"/>
  <c r="AF79" i="29"/>
  <c r="AD79" i="29"/>
  <c r="AA79" i="29"/>
  <c r="W79" i="29"/>
  <c r="T79" i="29"/>
  <c r="Q79" i="29"/>
  <c r="AH78" i="29"/>
  <c r="AD78" i="29"/>
  <c r="X78" i="29"/>
  <c r="T78" i="29"/>
  <c r="P78" i="29"/>
  <c r="AG77" i="29"/>
  <c r="AD77" i="29"/>
  <c r="Z77" i="29"/>
  <c r="W77" i="29"/>
  <c r="N77" i="29"/>
  <c r="AI76" i="29"/>
  <c r="AE76" i="29"/>
  <c r="AA76" i="29"/>
  <c r="W76" i="29"/>
  <c r="P76" i="29"/>
  <c r="L76" i="29"/>
  <c r="AE75" i="29"/>
  <c r="Z75" i="29"/>
  <c r="Y75" i="29"/>
  <c r="W75" i="29"/>
  <c r="V75" i="29"/>
  <c r="U75" i="29"/>
  <c r="S75" i="29"/>
  <c r="R75" i="29"/>
  <c r="AG74" i="29"/>
  <c r="AF74" i="29"/>
  <c r="AB74" i="29"/>
  <c r="X74" i="29"/>
  <c r="V74" i="29"/>
  <c r="U74" i="29"/>
  <c r="T74" i="29"/>
  <c r="Q74" i="29"/>
  <c r="P74" i="29"/>
  <c r="L74" i="29"/>
  <c r="AH73" i="29"/>
  <c r="AD73" i="29"/>
  <c r="Z73" i="29"/>
  <c r="Y73" i="29"/>
  <c r="V73" i="29"/>
  <c r="U73" i="29"/>
  <c r="R73" i="29"/>
  <c r="Q73" i="29"/>
  <c r="O73" i="29"/>
  <c r="T72" i="29"/>
  <c r="AG71" i="29"/>
  <c r="O71" i="29"/>
  <c r="AJ70" i="29"/>
  <c r="AF70" i="29"/>
  <c r="AC69" i="29"/>
  <c r="W69" i="29"/>
  <c r="O69" i="29"/>
  <c r="AF68" i="29"/>
  <c r="X68" i="29"/>
  <c r="L68" i="29"/>
  <c r="AJ67" i="29"/>
  <c r="S67" i="29"/>
  <c r="O67" i="29"/>
  <c r="V66" i="29"/>
  <c r="R66" i="29"/>
  <c r="N66" i="29"/>
  <c r="AG65" i="29"/>
  <c r="AE65" i="29"/>
  <c r="X65" i="29"/>
  <c r="W65" i="29"/>
  <c r="T65" i="29"/>
  <c r="AH64" i="29"/>
  <c r="Y63" i="29"/>
  <c r="W63" i="29"/>
  <c r="S63" i="29"/>
  <c r="Z62" i="29"/>
  <c r="T62" i="29"/>
  <c r="L62" i="29"/>
  <c r="AA61" i="29"/>
  <c r="U61" i="29"/>
  <c r="O61" i="29"/>
  <c r="AJ60" i="29"/>
  <c r="AF60" i="29"/>
  <c r="T60" i="29"/>
  <c r="P60" i="29"/>
  <c r="L60" i="29"/>
  <c r="AG59" i="29"/>
  <c r="AC59" i="29"/>
  <c r="Q59" i="29"/>
  <c r="M59" i="29"/>
  <c r="AH58" i="29"/>
  <c r="T58" i="29"/>
  <c r="AG57" i="29"/>
  <c r="AD56" i="29"/>
  <c r="V56" i="29"/>
  <c r="R56" i="29"/>
  <c r="N56" i="29"/>
  <c r="M56" i="29"/>
  <c r="AJ55" i="29"/>
  <c r="AI55" i="29"/>
  <c r="AE55" i="29"/>
  <c r="AB55" i="29"/>
  <c r="AA55" i="29"/>
  <c r="W55" i="29"/>
  <c r="S55" i="29"/>
  <c r="Q55" i="29"/>
  <c r="M55" i="29"/>
  <c r="AH54" i="29"/>
  <c r="AD54" i="29"/>
  <c r="W54" i="29"/>
  <c r="R54" i="29"/>
  <c r="N54" i="29"/>
  <c r="AI53" i="29"/>
  <c r="AC53" i="29"/>
  <c r="V53" i="29"/>
  <c r="V92" i="29" s="1"/>
  <c r="V131" i="29" s="1"/>
  <c r="U53" i="29"/>
  <c r="Z52" i="29"/>
  <c r="P52" i="29"/>
  <c r="U51" i="29"/>
  <c r="AH77" i="27"/>
  <c r="AH74" i="27"/>
  <c r="AH70" i="27"/>
  <c r="AH67" i="27"/>
  <c r="AH66" i="27"/>
  <c r="AH65" i="27"/>
  <c r="AH63" i="27"/>
  <c r="AH62" i="27"/>
  <c r="AH61" i="27"/>
  <c r="AH58" i="27"/>
  <c r="AH57" i="27"/>
  <c r="AH54" i="27"/>
  <c r="AH53" i="27"/>
  <c r="AH51" i="27"/>
  <c r="AH50" i="27"/>
  <c r="AG77" i="27"/>
  <c r="AF77" i="27"/>
  <c r="AE77" i="27"/>
  <c r="AD77" i="27"/>
  <c r="AC77" i="27"/>
  <c r="AB77" i="27"/>
  <c r="Z77" i="27"/>
  <c r="Y77" i="27"/>
  <c r="V77" i="27"/>
  <c r="U77" i="27"/>
  <c r="Q77" i="27"/>
  <c r="N77" i="27"/>
  <c r="AF76" i="27"/>
  <c r="AB76" i="27"/>
  <c r="AA76" i="27"/>
  <c r="Y76" i="27"/>
  <c r="X76" i="27"/>
  <c r="W76" i="27"/>
  <c r="T76" i="27"/>
  <c r="Q76" i="27"/>
  <c r="P76" i="27"/>
  <c r="AF75" i="27"/>
  <c r="X75" i="27"/>
  <c r="W75" i="27"/>
  <c r="T75" i="27"/>
  <c r="S75" i="27"/>
  <c r="P75" i="27"/>
  <c r="O75" i="27"/>
  <c r="L75" i="27"/>
  <c r="AE74" i="27"/>
  <c r="AD74" i="27"/>
  <c r="AA74" i="27"/>
  <c r="Z74" i="27"/>
  <c r="W74" i="27"/>
  <c r="V74" i="27"/>
  <c r="S74" i="27"/>
  <c r="R74" i="27"/>
  <c r="O74" i="27"/>
  <c r="N74" i="27"/>
  <c r="AG73" i="27"/>
  <c r="AD73" i="27"/>
  <c r="AC73" i="27"/>
  <c r="Z73" i="27"/>
  <c r="Y73" i="27"/>
  <c r="V73" i="27"/>
  <c r="U73" i="27"/>
  <c r="R73" i="27"/>
  <c r="Q73" i="27"/>
  <c r="AG72" i="27"/>
  <c r="AF72" i="27"/>
  <c r="AC72" i="27"/>
  <c r="AB72" i="27"/>
  <c r="Y72" i="27"/>
  <c r="X72" i="27"/>
  <c r="U72" i="27"/>
  <c r="T72" i="27"/>
  <c r="Q72" i="27"/>
  <c r="P72" i="27"/>
  <c r="AG71" i="27"/>
  <c r="AF71" i="27"/>
  <c r="AE71" i="27"/>
  <c r="AB71" i="27"/>
  <c r="X71" i="27"/>
  <c r="W71" i="27"/>
  <c r="V71" i="27"/>
  <c r="T71" i="27"/>
  <c r="S71" i="27"/>
  <c r="P71" i="27"/>
  <c r="O71" i="27"/>
  <c r="L71" i="27"/>
  <c r="AG70" i="27"/>
  <c r="AF70" i="27"/>
  <c r="AE70" i="27"/>
  <c r="AD70" i="27"/>
  <c r="AC70" i="27"/>
  <c r="AB70" i="27"/>
  <c r="AA70" i="27"/>
  <c r="Z70" i="27"/>
  <c r="Y70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AG69" i="27"/>
  <c r="AD69" i="27"/>
  <c r="AC69" i="27"/>
  <c r="Z69" i="27"/>
  <c r="Y69" i="27"/>
  <c r="V69" i="27"/>
  <c r="U69" i="27"/>
  <c r="R69" i="27"/>
  <c r="Q69" i="27"/>
  <c r="N69" i="27"/>
  <c r="AG68" i="27"/>
  <c r="AF68" i="27"/>
  <c r="AC68" i="27"/>
  <c r="AB68" i="27"/>
  <c r="Y68" i="27"/>
  <c r="X68" i="27"/>
  <c r="U68" i="27"/>
  <c r="T68" i="27"/>
  <c r="Q68" i="27"/>
  <c r="P68" i="27"/>
  <c r="M68" i="27"/>
  <c r="AF67" i="27"/>
  <c r="AE67" i="27"/>
  <c r="AD67" i="27"/>
  <c r="AB67" i="27"/>
  <c r="AA67" i="27"/>
  <c r="Z67" i="27"/>
  <c r="X67" i="27"/>
  <c r="W67" i="27"/>
  <c r="T67" i="27"/>
  <c r="S67" i="27"/>
  <c r="P67" i="27"/>
  <c r="O67" i="27"/>
  <c r="N67" i="27"/>
  <c r="AE66" i="27"/>
  <c r="AD66" i="27"/>
  <c r="AB66" i="27"/>
  <c r="AA66" i="27"/>
  <c r="Z66" i="27"/>
  <c r="V66" i="27"/>
  <c r="S66" i="27"/>
  <c r="O66" i="27"/>
  <c r="N66" i="27"/>
  <c r="AG65" i="27"/>
  <c r="AF65" i="27"/>
  <c r="AE65" i="27"/>
  <c r="AD65" i="27"/>
  <c r="AC65" i="27"/>
  <c r="AB65" i="27"/>
  <c r="AA65" i="27"/>
  <c r="Z65" i="27"/>
  <c r="Y65" i="27"/>
  <c r="X65" i="27"/>
  <c r="W65" i="27"/>
  <c r="V65" i="27"/>
  <c r="U65" i="27"/>
  <c r="T65" i="27"/>
  <c r="S65" i="27"/>
  <c r="Q65" i="27"/>
  <c r="N65" i="27"/>
  <c r="AG64" i="27"/>
  <c r="AC64" i="27"/>
  <c r="AA64" i="27"/>
  <c r="Y64" i="27"/>
  <c r="U64" i="27"/>
  <c r="T64" i="27"/>
  <c r="Q64" i="27"/>
  <c r="P64" i="27"/>
  <c r="M64" i="27"/>
  <c r="AF63" i="27"/>
  <c r="AE63" i="27"/>
  <c r="AB63" i="27"/>
  <c r="AA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L63" i="27"/>
  <c r="AE62" i="27"/>
  <c r="AA62" i="27"/>
  <c r="Z62" i="27"/>
  <c r="W62" i="27"/>
  <c r="V62" i="27"/>
  <c r="S62" i="27"/>
  <c r="R62" i="27"/>
  <c r="O62" i="27"/>
  <c r="N62" i="27"/>
  <c r="AG61" i="27"/>
  <c r="AD61" i="27"/>
  <c r="AC61" i="27"/>
  <c r="AB61" i="27"/>
  <c r="Z61" i="27"/>
  <c r="Y61" i="27"/>
  <c r="W61" i="27"/>
  <c r="V61" i="27"/>
  <c r="U61" i="27"/>
  <c r="R61" i="27"/>
  <c r="Q61" i="27"/>
  <c r="N61" i="27"/>
  <c r="AG60" i="27"/>
  <c r="AF60" i="27"/>
  <c r="AC60" i="27"/>
  <c r="AB60" i="27"/>
  <c r="Z60" i="27"/>
  <c r="X60" i="27"/>
  <c r="U60" i="27"/>
  <c r="T60" i="27"/>
  <c r="Q60" i="27"/>
  <c r="P60" i="27"/>
  <c r="M60" i="27"/>
  <c r="AF59" i="27"/>
  <c r="AE59" i="27"/>
  <c r="AD59" i="27"/>
  <c r="AB59" i="27"/>
  <c r="AA59" i="27"/>
  <c r="Z59" i="27"/>
  <c r="X59" i="27"/>
  <c r="W59" i="27"/>
  <c r="V59" i="27"/>
  <c r="T59" i="27"/>
  <c r="S59" i="27"/>
  <c r="R59" i="27"/>
  <c r="O59" i="27"/>
  <c r="L59" i="27"/>
  <c r="AE58" i="27"/>
  <c r="AD58" i="27"/>
  <c r="AA58" i="27"/>
  <c r="Y58" i="27"/>
  <c r="W58" i="27"/>
  <c r="S58" i="27"/>
  <c r="O58" i="27"/>
  <c r="N58" i="27"/>
  <c r="AG57" i="27"/>
  <c r="AD57" i="27"/>
  <c r="AC57" i="27"/>
  <c r="AA57" i="27"/>
  <c r="Z57" i="27"/>
  <c r="Y57" i="27"/>
  <c r="X57" i="27"/>
  <c r="W57" i="27"/>
  <c r="V57" i="27"/>
  <c r="U57" i="27"/>
  <c r="T57" i="27"/>
  <c r="S57" i="27"/>
  <c r="R57" i="27"/>
  <c r="Q57" i="27"/>
  <c r="N57" i="27"/>
  <c r="AG56" i="27"/>
  <c r="AF56" i="27"/>
  <c r="AE56" i="27"/>
  <c r="AC56" i="27"/>
  <c r="AB56" i="27"/>
  <c r="AA56" i="27"/>
  <c r="Y56" i="27"/>
  <c r="X56" i="27"/>
  <c r="U56" i="27"/>
  <c r="T56" i="27"/>
  <c r="Q56" i="27"/>
  <c r="P56" i="27"/>
  <c r="N56" i="27"/>
  <c r="M56" i="27"/>
  <c r="AF55" i="27"/>
  <c r="AE55" i="27"/>
  <c r="AB55" i="27"/>
  <c r="AA55" i="27"/>
  <c r="X55" i="27"/>
  <c r="W55" i="27"/>
  <c r="T55" i="27"/>
  <c r="S55" i="27"/>
  <c r="R55" i="27"/>
  <c r="P55" i="27"/>
  <c r="O55" i="27"/>
  <c r="L55" i="27"/>
  <c r="AD54" i="27"/>
  <c r="Z54" i="27"/>
  <c r="Y54" i="27"/>
  <c r="V54" i="27"/>
  <c r="S54" i="27"/>
  <c r="R54" i="27"/>
  <c r="O54" i="27"/>
  <c r="N54" i="27"/>
  <c r="AG53" i="27"/>
  <c r="AF53" i="27"/>
  <c r="AD53" i="27"/>
  <c r="AC53" i="27"/>
  <c r="Z53" i="27"/>
  <c r="Y53" i="27"/>
  <c r="V53" i="27"/>
  <c r="U53" i="27"/>
  <c r="T53" i="27"/>
  <c r="R53" i="27"/>
  <c r="Q53" i="27"/>
  <c r="P53" i="27"/>
  <c r="AG52" i="27"/>
  <c r="AF52" i="27"/>
  <c r="AD52" i="27"/>
  <c r="AC52" i="27"/>
  <c r="AB52" i="27"/>
  <c r="Y52" i="27"/>
  <c r="X52" i="27"/>
  <c r="U52" i="27"/>
  <c r="T52" i="27"/>
  <c r="Q52" i="27"/>
  <c r="P52" i="27"/>
  <c r="M52" i="27"/>
  <c r="AF51" i="27"/>
  <c r="AE51" i="27"/>
  <c r="AD51" i="27"/>
  <c r="AB51" i="27"/>
  <c r="AA51" i="27"/>
  <c r="Z51" i="27"/>
  <c r="X51" i="27"/>
  <c r="W51" i="27"/>
  <c r="V51" i="27"/>
  <c r="T51" i="27"/>
  <c r="S51" i="27"/>
  <c r="R51" i="27"/>
  <c r="P51" i="27"/>
  <c r="O51" i="27"/>
  <c r="N51" i="27"/>
  <c r="L51" i="27"/>
  <c r="AE50" i="27"/>
  <c r="AD50" i="27"/>
  <c r="AA50" i="27"/>
  <c r="Z50" i="27"/>
  <c r="W50" i="27"/>
  <c r="V50" i="27"/>
  <c r="S50" i="27"/>
  <c r="R50" i="27"/>
  <c r="Q50" i="27"/>
  <c r="O50" i="27"/>
  <c r="N50" i="27"/>
  <c r="M50" i="27"/>
  <c r="AG49" i="27"/>
  <c r="AD49" i="27"/>
  <c r="AC49" i="27"/>
  <c r="Z49" i="27"/>
  <c r="Y49" i="27"/>
  <c r="V49" i="27"/>
  <c r="U49" i="27"/>
  <c r="S49" i="27"/>
  <c r="R49" i="27"/>
  <c r="Q49" i="27"/>
  <c r="N49" i="27"/>
  <c r="M49" i="27"/>
  <c r="AG48" i="27"/>
  <c r="AC48" i="27"/>
  <c r="V48" i="27"/>
  <c r="U48" i="27"/>
  <c r="T48" i="27"/>
  <c r="Q48" i="27"/>
  <c r="O48" i="27"/>
  <c r="M48" i="27"/>
  <c r="AC67" i="29"/>
  <c r="AE53" i="29"/>
  <c r="P80" i="29"/>
  <c r="AG79" i="29"/>
  <c r="U79" i="29"/>
  <c r="V77" i="29"/>
  <c r="AA75" i="29"/>
  <c r="Q75" i="29"/>
  <c r="AJ74" i="29"/>
  <c r="R70" i="29"/>
  <c r="AE69" i="29"/>
  <c r="AE68" i="29"/>
  <c r="W68" i="29"/>
  <c r="AG67" i="29"/>
  <c r="W67" i="29"/>
  <c r="AC66" i="29"/>
  <c r="AI64" i="29"/>
  <c r="S62" i="29"/>
  <c r="AE60" i="29"/>
  <c r="W59" i="29"/>
  <c r="O56" i="29"/>
  <c r="X55" i="29"/>
  <c r="Q54" i="29"/>
  <c r="Y53" i="29"/>
  <c r="AA52" i="29"/>
  <c r="AG51" i="29"/>
  <c r="L9" i="23"/>
  <c r="W8" i="22" s="1"/>
  <c r="W49" i="22" s="1"/>
  <c r="L10" i="23"/>
  <c r="W9" i="22" s="1"/>
  <c r="W50" i="22" s="1"/>
  <c r="L11" i="23"/>
  <c r="W10" i="22" s="1"/>
  <c r="W51" i="22" s="1"/>
  <c r="L12" i="23"/>
  <c r="W11" i="22" s="1"/>
  <c r="W52" i="22" s="1"/>
  <c r="L13" i="23"/>
  <c r="W12" i="22" s="1"/>
  <c r="W53" i="22" s="1"/>
  <c r="L14" i="23"/>
  <c r="W13" i="22" s="1"/>
  <c r="W54" i="22" s="1"/>
  <c r="L15" i="23"/>
  <c r="W14" i="22" s="1"/>
  <c r="W55" i="22" s="1"/>
  <c r="L16" i="23"/>
  <c r="W15" i="22" s="1"/>
  <c r="W56" i="22" s="1"/>
  <c r="L17" i="23"/>
  <c r="W16" i="22" s="1"/>
  <c r="W57" i="22" s="1"/>
  <c r="L18" i="23"/>
  <c r="W17" i="22" s="1"/>
  <c r="W58" i="22" s="1"/>
  <c r="L19" i="23"/>
  <c r="W18" i="22" s="1"/>
  <c r="W59" i="22" s="1"/>
  <c r="L20" i="23"/>
  <c r="W19" i="22" s="1"/>
  <c r="W60" i="22" s="1"/>
  <c r="L21" i="23"/>
  <c r="W20" i="22" s="1"/>
  <c r="W61" i="22" s="1"/>
  <c r="L22" i="23"/>
  <c r="W21" i="22" s="1"/>
  <c r="W62" i="22" s="1"/>
  <c r="L23" i="23"/>
  <c r="W22" i="22" s="1"/>
  <c r="W63" i="22" s="1"/>
  <c r="L24" i="23"/>
  <c r="W23" i="22" s="1"/>
  <c r="W64" i="22" s="1"/>
  <c r="L25" i="23"/>
  <c r="W24" i="22" s="1"/>
  <c r="W65" i="22" s="1"/>
  <c r="L26" i="23"/>
  <c r="W25" i="22" s="1"/>
  <c r="W66" i="22" s="1"/>
  <c r="L27" i="23"/>
  <c r="W26" i="22" s="1"/>
  <c r="W67" i="22" s="1"/>
  <c r="L28" i="23"/>
  <c r="W27" i="22" s="1"/>
  <c r="W68" i="22" s="1"/>
  <c r="L29" i="23"/>
  <c r="W28" i="22" s="1"/>
  <c r="W69" i="22" s="1"/>
  <c r="L30" i="23"/>
  <c r="W29" i="22" s="1"/>
  <c r="W70" i="22" s="1"/>
  <c r="L31" i="23"/>
  <c r="W30" i="22" s="1"/>
  <c r="W71" i="22" s="1"/>
  <c r="L32" i="23"/>
  <c r="W31" i="22" s="1"/>
  <c r="W72" i="22" s="1"/>
  <c r="L33" i="23"/>
  <c r="W32" i="22" s="1"/>
  <c r="W73" i="22" s="1"/>
  <c r="L34" i="23"/>
  <c r="W33" i="22" s="1"/>
  <c r="W74" i="22" s="1"/>
  <c r="L35" i="23"/>
  <c r="W34" i="22" s="1"/>
  <c r="W75" i="22" s="1"/>
  <c r="L36" i="23"/>
  <c r="W35" i="22" s="1"/>
  <c r="W76" i="22" s="1"/>
  <c r="L37" i="23"/>
  <c r="W36" i="22" s="1"/>
  <c r="W77" i="22" s="1"/>
  <c r="L38" i="23"/>
  <c r="W37" i="22" s="1"/>
  <c r="W78" i="22" s="1"/>
  <c r="F4" i="8"/>
  <c r="F5" i="8"/>
  <c r="N72" i="31"/>
  <c r="K37" i="31"/>
  <c r="K77" i="31" s="1"/>
  <c r="K115" i="31" s="1"/>
  <c r="K153" i="31" s="1"/>
  <c r="K36" i="31"/>
  <c r="K76" i="31" s="1"/>
  <c r="K114" i="31" s="1"/>
  <c r="K152" i="31" s="1"/>
  <c r="K35" i="31"/>
  <c r="K75" i="31" s="1"/>
  <c r="K113" i="31" s="1"/>
  <c r="K151" i="31" s="1"/>
  <c r="K34" i="31"/>
  <c r="K74" i="31" s="1"/>
  <c r="K112" i="31" s="1"/>
  <c r="K150" i="31" s="1"/>
  <c r="K33" i="31"/>
  <c r="K73" i="31" s="1"/>
  <c r="K111" i="31" s="1"/>
  <c r="K149" i="31" s="1"/>
  <c r="J73" i="31"/>
  <c r="J111" i="31" s="1"/>
  <c r="K32" i="31"/>
  <c r="K72" i="31" s="1"/>
  <c r="K110" i="31" s="1"/>
  <c r="K148" i="31" s="1"/>
  <c r="K31" i="31"/>
  <c r="K71" i="31" s="1"/>
  <c r="K109" i="31" s="1"/>
  <c r="K147" i="31" s="1"/>
  <c r="K30" i="31"/>
  <c r="K70" i="31" s="1"/>
  <c r="K108" i="31" s="1"/>
  <c r="K146" i="31" s="1"/>
  <c r="K29" i="31"/>
  <c r="K69" i="31" s="1"/>
  <c r="K107" i="31" s="1"/>
  <c r="K145" i="31" s="1"/>
  <c r="K28" i="31"/>
  <c r="K68" i="31" s="1"/>
  <c r="K106" i="31" s="1"/>
  <c r="K144" i="31" s="1"/>
  <c r="K27" i="31"/>
  <c r="K67" i="31" s="1"/>
  <c r="K105" i="31" s="1"/>
  <c r="K143" i="31" s="1"/>
  <c r="K26" i="31"/>
  <c r="K66" i="31" s="1"/>
  <c r="K104" i="31" s="1"/>
  <c r="K142" i="31" s="1"/>
  <c r="K25" i="31"/>
  <c r="K65" i="31" s="1"/>
  <c r="K103" i="31" s="1"/>
  <c r="K141" i="31" s="1"/>
  <c r="K24" i="31"/>
  <c r="K64" i="31" s="1"/>
  <c r="K102" i="31" s="1"/>
  <c r="K140" i="31" s="1"/>
  <c r="K23" i="31"/>
  <c r="K63" i="31" s="1"/>
  <c r="K101" i="31" s="1"/>
  <c r="K139" i="31" s="1"/>
  <c r="J63" i="31"/>
  <c r="J101" i="31" s="1"/>
  <c r="K22" i="31"/>
  <c r="K62" i="31" s="1"/>
  <c r="K100" i="31" s="1"/>
  <c r="K138" i="31" s="1"/>
  <c r="K21" i="31"/>
  <c r="K61" i="31" s="1"/>
  <c r="K99" i="31" s="1"/>
  <c r="K137" i="31" s="1"/>
  <c r="K20" i="31"/>
  <c r="K60" i="31" s="1"/>
  <c r="K98" i="31" s="1"/>
  <c r="K136" i="31" s="1"/>
  <c r="K19" i="31"/>
  <c r="K59" i="31" s="1"/>
  <c r="K97" i="31" s="1"/>
  <c r="K135" i="31" s="1"/>
  <c r="K18" i="31"/>
  <c r="K58" i="31" s="1"/>
  <c r="K96" i="31" s="1"/>
  <c r="K134" i="31" s="1"/>
  <c r="K17" i="31"/>
  <c r="K57" i="31" s="1"/>
  <c r="K95" i="31" s="1"/>
  <c r="K133" i="31" s="1"/>
  <c r="K16" i="31"/>
  <c r="K56" i="31" s="1"/>
  <c r="K94" i="31" s="1"/>
  <c r="K132" i="31" s="1"/>
  <c r="K15" i="31"/>
  <c r="K55" i="31" s="1"/>
  <c r="K93" i="31" s="1"/>
  <c r="K131" i="31" s="1"/>
  <c r="K14" i="31"/>
  <c r="K54" i="31" s="1"/>
  <c r="K92" i="31" s="1"/>
  <c r="K130" i="31" s="1"/>
  <c r="K13" i="31"/>
  <c r="K53" i="31" s="1"/>
  <c r="K91" i="31" s="1"/>
  <c r="K129" i="31" s="1"/>
  <c r="K12" i="31"/>
  <c r="K52" i="31" s="1"/>
  <c r="K90" i="31" s="1"/>
  <c r="K128" i="31" s="1"/>
  <c r="K11" i="31"/>
  <c r="K51" i="31" s="1"/>
  <c r="K89" i="31" s="1"/>
  <c r="K127" i="31" s="1"/>
  <c r="J51" i="31"/>
  <c r="K10" i="31"/>
  <c r="K50" i="31" s="1"/>
  <c r="K88" i="31" s="1"/>
  <c r="K126" i="31" s="1"/>
  <c r="K9" i="31"/>
  <c r="K49" i="31" s="1"/>
  <c r="K87" i="31" s="1"/>
  <c r="K125" i="31" s="1"/>
  <c r="K8" i="31"/>
  <c r="K48" i="31" s="1"/>
  <c r="K86" i="31" s="1"/>
  <c r="K124" i="31" s="1"/>
  <c r="J48" i="31"/>
  <c r="J86" i="31" s="1"/>
  <c r="H8" i="33"/>
  <c r="H48" i="33" s="1"/>
  <c r="H86" i="33" s="1"/>
  <c r="H124" i="33" s="1"/>
  <c r="K37" i="33"/>
  <c r="K77" i="33" s="1"/>
  <c r="K115" i="33" s="1"/>
  <c r="K153" i="33" s="1"/>
  <c r="J77" i="33"/>
  <c r="K36" i="33"/>
  <c r="K76" i="33" s="1"/>
  <c r="K114" i="33" s="1"/>
  <c r="K152" i="33" s="1"/>
  <c r="J76" i="33"/>
  <c r="K35" i="33"/>
  <c r="K75" i="33" s="1"/>
  <c r="K113" i="33" s="1"/>
  <c r="K151" i="33" s="1"/>
  <c r="J75" i="33"/>
  <c r="K34" i="33"/>
  <c r="K74" i="33" s="1"/>
  <c r="K112" i="33" s="1"/>
  <c r="K150" i="33" s="1"/>
  <c r="J74" i="33"/>
  <c r="K33" i="33"/>
  <c r="K73" i="33" s="1"/>
  <c r="K111" i="33" s="1"/>
  <c r="K149" i="33" s="1"/>
  <c r="J73" i="33"/>
  <c r="K32" i="33"/>
  <c r="K72" i="33" s="1"/>
  <c r="K110" i="33" s="1"/>
  <c r="K148" i="33" s="1"/>
  <c r="J72" i="33"/>
  <c r="K31" i="33"/>
  <c r="K71" i="33" s="1"/>
  <c r="K109" i="33" s="1"/>
  <c r="K147" i="33" s="1"/>
  <c r="J71" i="33"/>
  <c r="K30" i="33"/>
  <c r="K70" i="33" s="1"/>
  <c r="K108" i="33" s="1"/>
  <c r="K146" i="33" s="1"/>
  <c r="J70" i="33"/>
  <c r="K29" i="33"/>
  <c r="K69" i="33" s="1"/>
  <c r="K107" i="33" s="1"/>
  <c r="K145" i="33" s="1"/>
  <c r="J69" i="33"/>
  <c r="K28" i="33"/>
  <c r="K68" i="33" s="1"/>
  <c r="K106" i="33" s="1"/>
  <c r="K144" i="33" s="1"/>
  <c r="J68" i="33"/>
  <c r="K27" i="33"/>
  <c r="K67" i="33" s="1"/>
  <c r="K105" i="33" s="1"/>
  <c r="K143" i="33" s="1"/>
  <c r="J67" i="33"/>
  <c r="K26" i="33"/>
  <c r="K66" i="33" s="1"/>
  <c r="K104" i="33" s="1"/>
  <c r="K142" i="33" s="1"/>
  <c r="J66" i="33"/>
  <c r="J104" i="33" s="1"/>
  <c r="K25" i="33"/>
  <c r="K65" i="33" s="1"/>
  <c r="K103" i="33" s="1"/>
  <c r="K141" i="33" s="1"/>
  <c r="J65" i="33"/>
  <c r="K24" i="33"/>
  <c r="K64" i="33" s="1"/>
  <c r="K102" i="33" s="1"/>
  <c r="K140" i="33" s="1"/>
  <c r="J64" i="33"/>
  <c r="J102" i="33" s="1"/>
  <c r="K23" i="33"/>
  <c r="K63" i="33" s="1"/>
  <c r="K101" i="33" s="1"/>
  <c r="K139" i="33" s="1"/>
  <c r="J63" i="33"/>
  <c r="T101" i="33" s="1"/>
  <c r="T139" i="33" s="1"/>
  <c r="K22" i="33"/>
  <c r="K62" i="33" s="1"/>
  <c r="K100" i="33" s="1"/>
  <c r="K138" i="33" s="1"/>
  <c r="J62" i="33"/>
  <c r="K21" i="33"/>
  <c r="K61" i="33" s="1"/>
  <c r="K99" i="33" s="1"/>
  <c r="K137" i="33" s="1"/>
  <c r="J61" i="33"/>
  <c r="K20" i="33"/>
  <c r="K60" i="33" s="1"/>
  <c r="K98" i="33" s="1"/>
  <c r="K136" i="33" s="1"/>
  <c r="J60" i="33"/>
  <c r="J98" i="33" s="1"/>
  <c r="K19" i="33"/>
  <c r="K59" i="33" s="1"/>
  <c r="K97" i="33" s="1"/>
  <c r="K135" i="33" s="1"/>
  <c r="J59" i="33"/>
  <c r="J97" i="33" s="1"/>
  <c r="K18" i="33"/>
  <c r="K58" i="33" s="1"/>
  <c r="K96" i="33" s="1"/>
  <c r="K134" i="33" s="1"/>
  <c r="J58" i="33"/>
  <c r="K17" i="33"/>
  <c r="K57" i="33" s="1"/>
  <c r="K95" i="33" s="1"/>
  <c r="K133" i="33" s="1"/>
  <c r="J57" i="33"/>
  <c r="K16" i="33"/>
  <c r="K56" i="33" s="1"/>
  <c r="K94" i="33" s="1"/>
  <c r="K132" i="33" s="1"/>
  <c r="J56" i="33"/>
  <c r="K15" i="33"/>
  <c r="K55" i="33" s="1"/>
  <c r="K93" i="33" s="1"/>
  <c r="K131" i="33" s="1"/>
  <c r="J55" i="33"/>
  <c r="K14" i="33"/>
  <c r="K54" i="33" s="1"/>
  <c r="K92" i="33" s="1"/>
  <c r="K130" i="33" s="1"/>
  <c r="J54" i="33"/>
  <c r="K13" i="33"/>
  <c r="K53" i="33" s="1"/>
  <c r="K91" i="33" s="1"/>
  <c r="K129" i="33" s="1"/>
  <c r="J53" i="33"/>
  <c r="J91" i="33" s="1"/>
  <c r="K12" i="33"/>
  <c r="K52" i="33" s="1"/>
  <c r="K90" i="33" s="1"/>
  <c r="K128" i="33" s="1"/>
  <c r="J52" i="33"/>
  <c r="K11" i="33"/>
  <c r="K51" i="33" s="1"/>
  <c r="K89" i="33" s="1"/>
  <c r="K127" i="33" s="1"/>
  <c r="J51" i="33"/>
  <c r="J89" i="33" s="1"/>
  <c r="K10" i="33"/>
  <c r="K50" i="33" s="1"/>
  <c r="K88" i="33" s="1"/>
  <c r="K126" i="33" s="1"/>
  <c r="J50" i="33"/>
  <c r="K9" i="33"/>
  <c r="K49" i="33" s="1"/>
  <c r="K87" i="33" s="1"/>
  <c r="K125" i="33" s="1"/>
  <c r="J49" i="33"/>
  <c r="J87" i="33" s="1"/>
  <c r="K8" i="33"/>
  <c r="K48" i="33" s="1"/>
  <c r="K86" i="33" s="1"/>
  <c r="K124" i="33" s="1"/>
  <c r="J48" i="33"/>
  <c r="U86" i="33" s="1"/>
  <c r="U124" i="33" s="1"/>
  <c r="K181" i="33"/>
  <c r="K180" i="33"/>
  <c r="K179" i="33"/>
  <c r="K178" i="33"/>
  <c r="K177" i="33"/>
  <c r="K176" i="33"/>
  <c r="D10" i="33"/>
  <c r="D9" i="33"/>
  <c r="D8" i="33"/>
  <c r="D7" i="33"/>
  <c r="D6" i="33"/>
  <c r="I37" i="33"/>
  <c r="I77" i="33" s="1"/>
  <c r="I115" i="33" s="1"/>
  <c r="I153" i="33" s="1"/>
  <c r="H37" i="33"/>
  <c r="H77" i="33" s="1"/>
  <c r="H115" i="33" s="1"/>
  <c r="H153" i="33" s="1"/>
  <c r="I36" i="33"/>
  <c r="I76" i="33" s="1"/>
  <c r="I114" i="33" s="1"/>
  <c r="I152" i="33" s="1"/>
  <c r="H36" i="33"/>
  <c r="H76" i="33" s="1"/>
  <c r="H114" i="33" s="1"/>
  <c r="H152" i="33" s="1"/>
  <c r="I35" i="33"/>
  <c r="I75" i="33" s="1"/>
  <c r="I113" i="33" s="1"/>
  <c r="I151" i="33" s="1"/>
  <c r="H35" i="33"/>
  <c r="H75" i="33" s="1"/>
  <c r="H113" i="33" s="1"/>
  <c r="H151" i="33" s="1"/>
  <c r="I34" i="33"/>
  <c r="I74" i="33" s="1"/>
  <c r="I112" i="33" s="1"/>
  <c r="I150" i="33" s="1"/>
  <c r="H34" i="33"/>
  <c r="H74" i="33" s="1"/>
  <c r="H112" i="33" s="1"/>
  <c r="H150" i="33" s="1"/>
  <c r="I33" i="33"/>
  <c r="I73" i="33" s="1"/>
  <c r="I111" i="33" s="1"/>
  <c r="I149" i="33" s="1"/>
  <c r="H33" i="33"/>
  <c r="H73" i="33" s="1"/>
  <c r="H111" i="33" s="1"/>
  <c r="H149" i="33" s="1"/>
  <c r="I32" i="33"/>
  <c r="I72" i="33" s="1"/>
  <c r="I110" i="33" s="1"/>
  <c r="I148" i="33" s="1"/>
  <c r="H32" i="33"/>
  <c r="H72" i="33" s="1"/>
  <c r="H110" i="33" s="1"/>
  <c r="H148" i="33" s="1"/>
  <c r="I31" i="33"/>
  <c r="I71" i="33" s="1"/>
  <c r="I109" i="33" s="1"/>
  <c r="I147" i="33" s="1"/>
  <c r="H31" i="33"/>
  <c r="H71" i="33" s="1"/>
  <c r="H109" i="33" s="1"/>
  <c r="H147" i="33" s="1"/>
  <c r="I30" i="33"/>
  <c r="I70" i="33" s="1"/>
  <c r="I108" i="33" s="1"/>
  <c r="I146" i="33" s="1"/>
  <c r="H30" i="33"/>
  <c r="H70" i="33" s="1"/>
  <c r="H108" i="33" s="1"/>
  <c r="H146" i="33" s="1"/>
  <c r="I29" i="33"/>
  <c r="I69" i="33" s="1"/>
  <c r="I107" i="33" s="1"/>
  <c r="I145" i="33" s="1"/>
  <c r="H29" i="33"/>
  <c r="H69" i="33" s="1"/>
  <c r="H107" i="33" s="1"/>
  <c r="H145" i="33" s="1"/>
  <c r="I28" i="33"/>
  <c r="I68" i="33" s="1"/>
  <c r="I106" i="33" s="1"/>
  <c r="I144" i="33" s="1"/>
  <c r="H28" i="33"/>
  <c r="H68" i="33" s="1"/>
  <c r="H106" i="33" s="1"/>
  <c r="H144" i="33" s="1"/>
  <c r="I27" i="33"/>
  <c r="I67" i="33" s="1"/>
  <c r="I105" i="33" s="1"/>
  <c r="I143" i="33" s="1"/>
  <c r="H27" i="33"/>
  <c r="H67" i="33" s="1"/>
  <c r="H105" i="33" s="1"/>
  <c r="H143" i="33" s="1"/>
  <c r="I26" i="33"/>
  <c r="I66" i="33" s="1"/>
  <c r="I104" i="33" s="1"/>
  <c r="I142" i="33" s="1"/>
  <c r="H26" i="33"/>
  <c r="H66" i="33" s="1"/>
  <c r="H104" i="33" s="1"/>
  <c r="H142" i="33" s="1"/>
  <c r="I25" i="33"/>
  <c r="I65" i="33" s="1"/>
  <c r="I103" i="33" s="1"/>
  <c r="I141" i="33" s="1"/>
  <c r="H25" i="33"/>
  <c r="H65" i="33" s="1"/>
  <c r="H103" i="33" s="1"/>
  <c r="H141" i="33" s="1"/>
  <c r="I24" i="33"/>
  <c r="I64" i="33" s="1"/>
  <c r="I102" i="33" s="1"/>
  <c r="I140" i="33" s="1"/>
  <c r="H24" i="33"/>
  <c r="H64" i="33" s="1"/>
  <c r="H102" i="33" s="1"/>
  <c r="H140" i="33" s="1"/>
  <c r="I23" i="33"/>
  <c r="I63" i="33" s="1"/>
  <c r="I101" i="33" s="1"/>
  <c r="I139" i="33" s="1"/>
  <c r="H23" i="33"/>
  <c r="H63" i="33" s="1"/>
  <c r="H101" i="33" s="1"/>
  <c r="H139" i="33" s="1"/>
  <c r="I22" i="33"/>
  <c r="I62" i="33" s="1"/>
  <c r="I100" i="33" s="1"/>
  <c r="I138" i="33" s="1"/>
  <c r="H22" i="33"/>
  <c r="H62" i="33" s="1"/>
  <c r="H100" i="33" s="1"/>
  <c r="H138" i="33" s="1"/>
  <c r="I21" i="33"/>
  <c r="I61" i="33" s="1"/>
  <c r="I99" i="33" s="1"/>
  <c r="I137" i="33" s="1"/>
  <c r="H21" i="33"/>
  <c r="H61" i="33" s="1"/>
  <c r="H99" i="33" s="1"/>
  <c r="H137" i="33" s="1"/>
  <c r="I20" i="33"/>
  <c r="I60" i="33" s="1"/>
  <c r="I98" i="33" s="1"/>
  <c r="I136" i="33" s="1"/>
  <c r="H20" i="33"/>
  <c r="H60" i="33" s="1"/>
  <c r="H98" i="33" s="1"/>
  <c r="H136" i="33" s="1"/>
  <c r="I19" i="33"/>
  <c r="I59" i="33" s="1"/>
  <c r="I97" i="33" s="1"/>
  <c r="I135" i="33" s="1"/>
  <c r="H19" i="33"/>
  <c r="H59" i="33" s="1"/>
  <c r="H97" i="33" s="1"/>
  <c r="H135" i="33" s="1"/>
  <c r="I18" i="33"/>
  <c r="I58" i="33" s="1"/>
  <c r="I96" i="33" s="1"/>
  <c r="I134" i="33" s="1"/>
  <c r="H18" i="33"/>
  <c r="H58" i="33" s="1"/>
  <c r="H96" i="33" s="1"/>
  <c r="H134" i="33" s="1"/>
  <c r="I17" i="33"/>
  <c r="I57" i="33" s="1"/>
  <c r="I95" i="33" s="1"/>
  <c r="I133" i="33" s="1"/>
  <c r="H17" i="33"/>
  <c r="H57" i="33" s="1"/>
  <c r="H95" i="33" s="1"/>
  <c r="H133" i="33" s="1"/>
  <c r="I16" i="33"/>
  <c r="I56" i="33" s="1"/>
  <c r="I94" i="33" s="1"/>
  <c r="I132" i="33" s="1"/>
  <c r="H16" i="33"/>
  <c r="H56" i="33" s="1"/>
  <c r="H94" i="33" s="1"/>
  <c r="H132" i="33" s="1"/>
  <c r="I15" i="33"/>
  <c r="I55" i="33" s="1"/>
  <c r="I93" i="33" s="1"/>
  <c r="I131" i="33" s="1"/>
  <c r="H15" i="33"/>
  <c r="H55" i="33" s="1"/>
  <c r="H93" i="33" s="1"/>
  <c r="H131" i="33" s="1"/>
  <c r="I14" i="33"/>
  <c r="I54" i="33" s="1"/>
  <c r="I92" i="33" s="1"/>
  <c r="I130" i="33" s="1"/>
  <c r="H14" i="33"/>
  <c r="H54" i="33" s="1"/>
  <c r="H92" i="33" s="1"/>
  <c r="H130" i="33" s="1"/>
  <c r="I13" i="33"/>
  <c r="I53" i="33" s="1"/>
  <c r="I91" i="33" s="1"/>
  <c r="I129" i="33" s="1"/>
  <c r="H13" i="33"/>
  <c r="H53" i="33" s="1"/>
  <c r="H91" i="33" s="1"/>
  <c r="H129" i="33" s="1"/>
  <c r="I12" i="33"/>
  <c r="I52" i="33" s="1"/>
  <c r="I90" i="33" s="1"/>
  <c r="I128" i="33" s="1"/>
  <c r="H12" i="33"/>
  <c r="H52" i="33" s="1"/>
  <c r="H90" i="33" s="1"/>
  <c r="H128" i="33" s="1"/>
  <c r="I11" i="33"/>
  <c r="I51" i="33" s="1"/>
  <c r="I89" i="33" s="1"/>
  <c r="I127" i="33" s="1"/>
  <c r="H11" i="33"/>
  <c r="H51" i="33" s="1"/>
  <c r="H89" i="33" s="1"/>
  <c r="H127" i="33" s="1"/>
  <c r="I10" i="33"/>
  <c r="I50" i="33" s="1"/>
  <c r="I88" i="33" s="1"/>
  <c r="I126" i="33" s="1"/>
  <c r="H10" i="33"/>
  <c r="H50" i="33" s="1"/>
  <c r="H88" i="33" s="1"/>
  <c r="H126" i="33" s="1"/>
  <c r="I9" i="33"/>
  <c r="I49" i="33" s="1"/>
  <c r="I87" i="33" s="1"/>
  <c r="I125" i="33" s="1"/>
  <c r="H9" i="33"/>
  <c r="H49" i="33" s="1"/>
  <c r="H87" i="33" s="1"/>
  <c r="H125" i="33" s="1"/>
  <c r="I8" i="33"/>
  <c r="I48" i="33" s="1"/>
  <c r="I86" i="33" s="1"/>
  <c r="I124" i="33" s="1"/>
  <c r="D10" i="31"/>
  <c r="D9" i="31"/>
  <c r="D8" i="31"/>
  <c r="D7" i="31"/>
  <c r="D6" i="31"/>
  <c r="I37" i="31"/>
  <c r="I77" i="31" s="1"/>
  <c r="I115" i="31" s="1"/>
  <c r="I153" i="31" s="1"/>
  <c r="H37" i="31"/>
  <c r="H77" i="31" s="1"/>
  <c r="H115" i="31" s="1"/>
  <c r="H153" i="31" s="1"/>
  <c r="I36" i="31"/>
  <c r="I76" i="31" s="1"/>
  <c r="I114" i="31" s="1"/>
  <c r="I152" i="31" s="1"/>
  <c r="H36" i="31"/>
  <c r="H76" i="31" s="1"/>
  <c r="H114" i="31" s="1"/>
  <c r="H152" i="31" s="1"/>
  <c r="I35" i="31"/>
  <c r="I75" i="31" s="1"/>
  <c r="I113" i="31" s="1"/>
  <c r="I151" i="31" s="1"/>
  <c r="H35" i="31"/>
  <c r="H75" i="31" s="1"/>
  <c r="H113" i="31" s="1"/>
  <c r="H151" i="31" s="1"/>
  <c r="I34" i="31"/>
  <c r="I74" i="31" s="1"/>
  <c r="I112" i="31" s="1"/>
  <c r="I150" i="31" s="1"/>
  <c r="H34" i="31"/>
  <c r="H74" i="31" s="1"/>
  <c r="H112" i="31" s="1"/>
  <c r="H150" i="31" s="1"/>
  <c r="I33" i="31"/>
  <c r="I73" i="31" s="1"/>
  <c r="I111" i="31" s="1"/>
  <c r="I149" i="31" s="1"/>
  <c r="H33" i="31"/>
  <c r="H73" i="31" s="1"/>
  <c r="H111" i="31" s="1"/>
  <c r="H149" i="31" s="1"/>
  <c r="I32" i="31"/>
  <c r="I72" i="31" s="1"/>
  <c r="I110" i="31" s="1"/>
  <c r="I148" i="31" s="1"/>
  <c r="H32" i="31"/>
  <c r="H72" i="31" s="1"/>
  <c r="H110" i="31" s="1"/>
  <c r="H148" i="31" s="1"/>
  <c r="I31" i="31"/>
  <c r="I71" i="31" s="1"/>
  <c r="I109" i="31" s="1"/>
  <c r="I147" i="31" s="1"/>
  <c r="H31" i="31"/>
  <c r="H71" i="31" s="1"/>
  <c r="H109" i="31" s="1"/>
  <c r="H147" i="31" s="1"/>
  <c r="I30" i="31"/>
  <c r="I70" i="31" s="1"/>
  <c r="I108" i="31" s="1"/>
  <c r="I146" i="31" s="1"/>
  <c r="H30" i="31"/>
  <c r="H70" i="31" s="1"/>
  <c r="H108" i="31" s="1"/>
  <c r="H146" i="31" s="1"/>
  <c r="I29" i="31"/>
  <c r="I69" i="31" s="1"/>
  <c r="I107" i="31" s="1"/>
  <c r="I145" i="31" s="1"/>
  <c r="H29" i="31"/>
  <c r="H69" i="31" s="1"/>
  <c r="H107" i="31" s="1"/>
  <c r="H145" i="31" s="1"/>
  <c r="I28" i="31"/>
  <c r="I68" i="31" s="1"/>
  <c r="I106" i="31" s="1"/>
  <c r="I144" i="31" s="1"/>
  <c r="H28" i="31"/>
  <c r="H68" i="31" s="1"/>
  <c r="H106" i="31" s="1"/>
  <c r="H144" i="31" s="1"/>
  <c r="I27" i="31"/>
  <c r="I67" i="31" s="1"/>
  <c r="I105" i="31" s="1"/>
  <c r="I143" i="31" s="1"/>
  <c r="H27" i="31"/>
  <c r="H67" i="31" s="1"/>
  <c r="H105" i="31" s="1"/>
  <c r="H143" i="31" s="1"/>
  <c r="I26" i="31"/>
  <c r="I66" i="31" s="1"/>
  <c r="I104" i="31" s="1"/>
  <c r="I142" i="31" s="1"/>
  <c r="H26" i="31"/>
  <c r="H66" i="31" s="1"/>
  <c r="H104" i="31" s="1"/>
  <c r="H142" i="31" s="1"/>
  <c r="I25" i="31"/>
  <c r="I65" i="31" s="1"/>
  <c r="I103" i="31" s="1"/>
  <c r="I141" i="31" s="1"/>
  <c r="H25" i="31"/>
  <c r="H65" i="31" s="1"/>
  <c r="H103" i="31" s="1"/>
  <c r="H141" i="31" s="1"/>
  <c r="I24" i="31"/>
  <c r="I64" i="31" s="1"/>
  <c r="I102" i="31" s="1"/>
  <c r="I140" i="31" s="1"/>
  <c r="H24" i="31"/>
  <c r="H64" i="31" s="1"/>
  <c r="H102" i="31" s="1"/>
  <c r="H140" i="31" s="1"/>
  <c r="I23" i="31"/>
  <c r="I63" i="31" s="1"/>
  <c r="I101" i="31" s="1"/>
  <c r="I139" i="31" s="1"/>
  <c r="H23" i="31"/>
  <c r="H63" i="31" s="1"/>
  <c r="H101" i="31" s="1"/>
  <c r="H139" i="31" s="1"/>
  <c r="I22" i="31"/>
  <c r="I62" i="31" s="1"/>
  <c r="I100" i="31" s="1"/>
  <c r="I138" i="31" s="1"/>
  <c r="H22" i="31"/>
  <c r="H62" i="31" s="1"/>
  <c r="H100" i="31" s="1"/>
  <c r="H138" i="31" s="1"/>
  <c r="I21" i="31"/>
  <c r="I61" i="31" s="1"/>
  <c r="I99" i="31" s="1"/>
  <c r="I137" i="31" s="1"/>
  <c r="H21" i="31"/>
  <c r="H61" i="31" s="1"/>
  <c r="H99" i="31" s="1"/>
  <c r="H137" i="31" s="1"/>
  <c r="I20" i="31"/>
  <c r="I60" i="31" s="1"/>
  <c r="I98" i="31" s="1"/>
  <c r="I136" i="31" s="1"/>
  <c r="H20" i="31"/>
  <c r="H60" i="31" s="1"/>
  <c r="H98" i="31" s="1"/>
  <c r="H136" i="31" s="1"/>
  <c r="I19" i="31"/>
  <c r="I59" i="31" s="1"/>
  <c r="I97" i="31" s="1"/>
  <c r="I135" i="31" s="1"/>
  <c r="H19" i="31"/>
  <c r="H59" i="31" s="1"/>
  <c r="H97" i="31" s="1"/>
  <c r="H135" i="31" s="1"/>
  <c r="I18" i="31"/>
  <c r="I58" i="31" s="1"/>
  <c r="I96" i="31" s="1"/>
  <c r="I134" i="31" s="1"/>
  <c r="H18" i="31"/>
  <c r="H58" i="31" s="1"/>
  <c r="H96" i="31" s="1"/>
  <c r="H134" i="31" s="1"/>
  <c r="I17" i="31"/>
  <c r="I57" i="31" s="1"/>
  <c r="I95" i="31" s="1"/>
  <c r="I133" i="31" s="1"/>
  <c r="H17" i="31"/>
  <c r="H57" i="31" s="1"/>
  <c r="H95" i="31" s="1"/>
  <c r="H133" i="31" s="1"/>
  <c r="I16" i="31"/>
  <c r="I56" i="31" s="1"/>
  <c r="I94" i="31" s="1"/>
  <c r="I132" i="31" s="1"/>
  <c r="H16" i="31"/>
  <c r="H56" i="31" s="1"/>
  <c r="H94" i="31" s="1"/>
  <c r="H132" i="31" s="1"/>
  <c r="I15" i="31"/>
  <c r="I55" i="31" s="1"/>
  <c r="I93" i="31" s="1"/>
  <c r="I131" i="31" s="1"/>
  <c r="H15" i="31"/>
  <c r="H55" i="31" s="1"/>
  <c r="H93" i="31" s="1"/>
  <c r="H131" i="31" s="1"/>
  <c r="I14" i="31"/>
  <c r="I54" i="31" s="1"/>
  <c r="I92" i="31" s="1"/>
  <c r="I130" i="31" s="1"/>
  <c r="H14" i="31"/>
  <c r="H54" i="31" s="1"/>
  <c r="H92" i="31" s="1"/>
  <c r="H130" i="31" s="1"/>
  <c r="I13" i="31"/>
  <c r="I53" i="31" s="1"/>
  <c r="I91" i="31" s="1"/>
  <c r="I129" i="31" s="1"/>
  <c r="H13" i="31"/>
  <c r="H53" i="31" s="1"/>
  <c r="H91" i="31" s="1"/>
  <c r="H129" i="31" s="1"/>
  <c r="I12" i="31"/>
  <c r="I52" i="31" s="1"/>
  <c r="I90" i="31" s="1"/>
  <c r="I128" i="31" s="1"/>
  <c r="H12" i="31"/>
  <c r="H52" i="31" s="1"/>
  <c r="H90" i="31" s="1"/>
  <c r="H128" i="31" s="1"/>
  <c r="I11" i="31"/>
  <c r="I51" i="31" s="1"/>
  <c r="I89" i="31" s="1"/>
  <c r="I127" i="31" s="1"/>
  <c r="H11" i="31"/>
  <c r="H51" i="31" s="1"/>
  <c r="H89" i="31" s="1"/>
  <c r="H127" i="31" s="1"/>
  <c r="I10" i="31"/>
  <c r="I50" i="31" s="1"/>
  <c r="I88" i="31" s="1"/>
  <c r="I126" i="31" s="1"/>
  <c r="H10" i="31"/>
  <c r="H50" i="31" s="1"/>
  <c r="H88" i="31" s="1"/>
  <c r="H126" i="31" s="1"/>
  <c r="I9" i="31"/>
  <c r="I49" i="31" s="1"/>
  <c r="I87" i="31" s="1"/>
  <c r="I125" i="31" s="1"/>
  <c r="H9" i="31"/>
  <c r="H49" i="31" s="1"/>
  <c r="H87" i="31" s="1"/>
  <c r="H125" i="31" s="1"/>
  <c r="I8" i="31"/>
  <c r="I48" i="31" s="1"/>
  <c r="I86" i="31" s="1"/>
  <c r="H8" i="31"/>
  <c r="H48" i="31" s="1"/>
  <c r="H86" i="31" s="1"/>
  <c r="H124" i="31" s="1"/>
  <c r="F25" i="1"/>
  <c r="H4" i="8" s="1"/>
  <c r="K188" i="29"/>
  <c r="K187" i="29"/>
  <c r="K186" i="29"/>
  <c r="K185" i="29"/>
  <c r="K184" i="29"/>
  <c r="K183" i="29"/>
  <c r="I9" i="8"/>
  <c r="H9" i="8"/>
  <c r="F9" i="8"/>
  <c r="E9" i="8"/>
  <c r="I8" i="8"/>
  <c r="H8" i="8"/>
  <c r="F8" i="8"/>
  <c r="E8" i="8"/>
  <c r="I7" i="8"/>
  <c r="H7" i="8"/>
  <c r="F7" i="8"/>
  <c r="E7" i="8"/>
  <c r="I6" i="8"/>
  <c r="H6" i="8"/>
  <c r="F6" i="8"/>
  <c r="E6" i="8"/>
  <c r="I5" i="8"/>
  <c r="H5" i="8"/>
  <c r="E5" i="8"/>
  <c r="I4" i="8"/>
  <c r="E4" i="8"/>
  <c r="K38" i="29"/>
  <c r="K80" i="29" s="1"/>
  <c r="K119" i="29" s="1"/>
  <c r="K158" i="29" s="1"/>
  <c r="K37" i="29"/>
  <c r="K79" i="29" s="1"/>
  <c r="K118" i="29" s="1"/>
  <c r="K157" i="29" s="1"/>
  <c r="K36" i="29"/>
  <c r="K78" i="29" s="1"/>
  <c r="K117" i="29" s="1"/>
  <c r="K156" i="29" s="1"/>
  <c r="K35" i="29"/>
  <c r="K77" i="29" s="1"/>
  <c r="K116" i="29" s="1"/>
  <c r="K155" i="29" s="1"/>
  <c r="K34" i="29"/>
  <c r="K76" i="29" s="1"/>
  <c r="K115" i="29" s="1"/>
  <c r="K154" i="29" s="1"/>
  <c r="J76" i="29"/>
  <c r="K33" i="29"/>
  <c r="K75" i="29" s="1"/>
  <c r="K114" i="29" s="1"/>
  <c r="K153" i="29" s="1"/>
  <c r="K32" i="29"/>
  <c r="K74" i="29" s="1"/>
  <c r="K113" i="29" s="1"/>
  <c r="K152" i="29" s="1"/>
  <c r="K31" i="29"/>
  <c r="K73" i="29" s="1"/>
  <c r="K112" i="29" s="1"/>
  <c r="K151" i="29" s="1"/>
  <c r="K30" i="29"/>
  <c r="K72" i="29" s="1"/>
  <c r="K111" i="29" s="1"/>
  <c r="K150" i="29" s="1"/>
  <c r="K29" i="29"/>
  <c r="K71" i="29" s="1"/>
  <c r="K110" i="29" s="1"/>
  <c r="K149" i="29" s="1"/>
  <c r="K28" i="29"/>
  <c r="K70" i="29" s="1"/>
  <c r="K109" i="29" s="1"/>
  <c r="K148" i="29" s="1"/>
  <c r="K27" i="29"/>
  <c r="K69" i="29" s="1"/>
  <c r="K108" i="29" s="1"/>
  <c r="K147" i="29" s="1"/>
  <c r="J69" i="29"/>
  <c r="K26" i="29"/>
  <c r="K68" i="29" s="1"/>
  <c r="K107" i="29" s="1"/>
  <c r="K146" i="29" s="1"/>
  <c r="K25" i="29"/>
  <c r="K67" i="29" s="1"/>
  <c r="K106" i="29" s="1"/>
  <c r="K145" i="29" s="1"/>
  <c r="K24" i="29"/>
  <c r="K66" i="29" s="1"/>
  <c r="K105" i="29" s="1"/>
  <c r="K144" i="29" s="1"/>
  <c r="K23" i="29"/>
  <c r="K65" i="29" s="1"/>
  <c r="K104" i="29" s="1"/>
  <c r="K143" i="29" s="1"/>
  <c r="K22" i="29"/>
  <c r="K64" i="29" s="1"/>
  <c r="K103" i="29" s="1"/>
  <c r="K142" i="29" s="1"/>
  <c r="K21" i="29"/>
  <c r="K63" i="29" s="1"/>
  <c r="K102" i="29" s="1"/>
  <c r="K141" i="29" s="1"/>
  <c r="K20" i="29"/>
  <c r="K62" i="29" s="1"/>
  <c r="K101" i="29" s="1"/>
  <c r="K140" i="29" s="1"/>
  <c r="K19" i="29"/>
  <c r="K61" i="29" s="1"/>
  <c r="K100" i="29" s="1"/>
  <c r="K139" i="29" s="1"/>
  <c r="K18" i="29"/>
  <c r="K60" i="29" s="1"/>
  <c r="K99" i="29" s="1"/>
  <c r="K138" i="29" s="1"/>
  <c r="K17" i="29"/>
  <c r="K59" i="29" s="1"/>
  <c r="K98" i="29" s="1"/>
  <c r="K137" i="29" s="1"/>
  <c r="K16" i="29"/>
  <c r="K58" i="29" s="1"/>
  <c r="K97" i="29" s="1"/>
  <c r="K136" i="29" s="1"/>
  <c r="K15" i="29"/>
  <c r="K57" i="29" s="1"/>
  <c r="K96" i="29" s="1"/>
  <c r="K135" i="29" s="1"/>
  <c r="K14" i="29"/>
  <c r="K56" i="29" s="1"/>
  <c r="K95" i="29" s="1"/>
  <c r="K134" i="29" s="1"/>
  <c r="K13" i="29"/>
  <c r="K55" i="29" s="1"/>
  <c r="K94" i="29" s="1"/>
  <c r="K133" i="29" s="1"/>
  <c r="K12" i="29"/>
  <c r="K54" i="29" s="1"/>
  <c r="K93" i="29" s="1"/>
  <c r="K132" i="29" s="1"/>
  <c r="J54" i="29"/>
  <c r="K11" i="29"/>
  <c r="K53" i="29" s="1"/>
  <c r="K92" i="29" s="1"/>
  <c r="K131" i="29" s="1"/>
  <c r="K10" i="29"/>
  <c r="K52" i="29" s="1"/>
  <c r="K91" i="29" s="1"/>
  <c r="K130" i="29" s="1"/>
  <c r="K9" i="29"/>
  <c r="K51" i="29" s="1"/>
  <c r="K90" i="29" s="1"/>
  <c r="K129" i="29" s="1"/>
  <c r="AL80" i="29"/>
  <c r="AL78" i="29"/>
  <c r="AL76" i="29"/>
  <c r="AL74" i="29"/>
  <c r="AK80" i="29"/>
  <c r="D10" i="29"/>
  <c r="D9" i="29"/>
  <c r="D8" i="29"/>
  <c r="D7" i="29"/>
  <c r="D6" i="29"/>
  <c r="I38" i="29"/>
  <c r="I80" i="29" s="1"/>
  <c r="I119" i="29" s="1"/>
  <c r="I158" i="29" s="1"/>
  <c r="H38" i="29"/>
  <c r="H80" i="29" s="1"/>
  <c r="H119" i="29" s="1"/>
  <c r="H158" i="29" s="1"/>
  <c r="I37" i="29"/>
  <c r="I79" i="29" s="1"/>
  <c r="I118" i="29" s="1"/>
  <c r="I157" i="29" s="1"/>
  <c r="H37" i="29"/>
  <c r="H79" i="29" s="1"/>
  <c r="H118" i="29" s="1"/>
  <c r="H157" i="29" s="1"/>
  <c r="I36" i="29"/>
  <c r="I78" i="29" s="1"/>
  <c r="I117" i="29" s="1"/>
  <c r="I156" i="29" s="1"/>
  <c r="H36" i="29"/>
  <c r="H78" i="29" s="1"/>
  <c r="H117" i="29" s="1"/>
  <c r="H156" i="29" s="1"/>
  <c r="I35" i="29"/>
  <c r="I77" i="29" s="1"/>
  <c r="I116" i="29" s="1"/>
  <c r="I155" i="29" s="1"/>
  <c r="H35" i="29"/>
  <c r="H77" i="29" s="1"/>
  <c r="H116" i="29" s="1"/>
  <c r="H155" i="29" s="1"/>
  <c r="I34" i="29"/>
  <c r="I76" i="29" s="1"/>
  <c r="I115" i="29" s="1"/>
  <c r="I154" i="29" s="1"/>
  <c r="H34" i="29"/>
  <c r="H76" i="29" s="1"/>
  <c r="H115" i="29" s="1"/>
  <c r="H154" i="29" s="1"/>
  <c r="I33" i="29"/>
  <c r="I75" i="29" s="1"/>
  <c r="I114" i="29" s="1"/>
  <c r="I153" i="29" s="1"/>
  <c r="H33" i="29"/>
  <c r="H75" i="29" s="1"/>
  <c r="H114" i="29" s="1"/>
  <c r="H153" i="29" s="1"/>
  <c r="I32" i="29"/>
  <c r="I74" i="29" s="1"/>
  <c r="I113" i="29" s="1"/>
  <c r="I152" i="29" s="1"/>
  <c r="H32" i="29"/>
  <c r="H74" i="29" s="1"/>
  <c r="H113" i="29" s="1"/>
  <c r="H152" i="29" s="1"/>
  <c r="I31" i="29"/>
  <c r="I73" i="29" s="1"/>
  <c r="I112" i="29" s="1"/>
  <c r="I151" i="29" s="1"/>
  <c r="H31" i="29"/>
  <c r="H73" i="29" s="1"/>
  <c r="H112" i="29" s="1"/>
  <c r="H151" i="29" s="1"/>
  <c r="I30" i="29"/>
  <c r="I72" i="29" s="1"/>
  <c r="I111" i="29" s="1"/>
  <c r="I150" i="29" s="1"/>
  <c r="H30" i="29"/>
  <c r="H72" i="29" s="1"/>
  <c r="H111" i="29" s="1"/>
  <c r="H150" i="29" s="1"/>
  <c r="I29" i="29"/>
  <c r="I71" i="29" s="1"/>
  <c r="I110" i="29" s="1"/>
  <c r="I149" i="29" s="1"/>
  <c r="H29" i="29"/>
  <c r="H71" i="29" s="1"/>
  <c r="H110" i="29" s="1"/>
  <c r="H149" i="29" s="1"/>
  <c r="I28" i="29"/>
  <c r="I70" i="29" s="1"/>
  <c r="I109" i="29" s="1"/>
  <c r="I148" i="29" s="1"/>
  <c r="H28" i="29"/>
  <c r="H70" i="29" s="1"/>
  <c r="H109" i="29" s="1"/>
  <c r="H148" i="29" s="1"/>
  <c r="I27" i="29"/>
  <c r="I69" i="29" s="1"/>
  <c r="I108" i="29" s="1"/>
  <c r="I147" i="29" s="1"/>
  <c r="H27" i="29"/>
  <c r="H69" i="29" s="1"/>
  <c r="H108" i="29" s="1"/>
  <c r="H147" i="29" s="1"/>
  <c r="I26" i="29"/>
  <c r="I68" i="29" s="1"/>
  <c r="I107" i="29" s="1"/>
  <c r="I146" i="29" s="1"/>
  <c r="H26" i="29"/>
  <c r="H68" i="29" s="1"/>
  <c r="H107" i="29" s="1"/>
  <c r="H146" i="29" s="1"/>
  <c r="I25" i="29"/>
  <c r="I67" i="29" s="1"/>
  <c r="I106" i="29" s="1"/>
  <c r="I145" i="29" s="1"/>
  <c r="H25" i="29"/>
  <c r="H67" i="29" s="1"/>
  <c r="H106" i="29" s="1"/>
  <c r="H145" i="29" s="1"/>
  <c r="I24" i="29"/>
  <c r="I66" i="29" s="1"/>
  <c r="I105" i="29" s="1"/>
  <c r="I144" i="29" s="1"/>
  <c r="H24" i="29"/>
  <c r="H66" i="29" s="1"/>
  <c r="H105" i="29" s="1"/>
  <c r="H144" i="29" s="1"/>
  <c r="I23" i="29"/>
  <c r="I65" i="29" s="1"/>
  <c r="I104" i="29" s="1"/>
  <c r="I143" i="29" s="1"/>
  <c r="H23" i="29"/>
  <c r="H65" i="29" s="1"/>
  <c r="H104" i="29" s="1"/>
  <c r="H143" i="29" s="1"/>
  <c r="I22" i="29"/>
  <c r="I64" i="29" s="1"/>
  <c r="I103" i="29" s="1"/>
  <c r="I142" i="29" s="1"/>
  <c r="H22" i="29"/>
  <c r="H64" i="29" s="1"/>
  <c r="H103" i="29" s="1"/>
  <c r="H142" i="29" s="1"/>
  <c r="I21" i="29"/>
  <c r="I63" i="29" s="1"/>
  <c r="I102" i="29" s="1"/>
  <c r="I141" i="29" s="1"/>
  <c r="H21" i="29"/>
  <c r="H63" i="29" s="1"/>
  <c r="H102" i="29" s="1"/>
  <c r="H141" i="29" s="1"/>
  <c r="I20" i="29"/>
  <c r="I62" i="29" s="1"/>
  <c r="I101" i="29" s="1"/>
  <c r="I140" i="29" s="1"/>
  <c r="H20" i="29"/>
  <c r="H62" i="29" s="1"/>
  <c r="H101" i="29" s="1"/>
  <c r="H140" i="29" s="1"/>
  <c r="I19" i="29"/>
  <c r="I61" i="29" s="1"/>
  <c r="I100" i="29" s="1"/>
  <c r="I139" i="29" s="1"/>
  <c r="H19" i="29"/>
  <c r="H61" i="29" s="1"/>
  <c r="H100" i="29" s="1"/>
  <c r="H139" i="29" s="1"/>
  <c r="I18" i="29"/>
  <c r="I60" i="29" s="1"/>
  <c r="I99" i="29" s="1"/>
  <c r="I138" i="29" s="1"/>
  <c r="H18" i="29"/>
  <c r="H60" i="29" s="1"/>
  <c r="H99" i="29" s="1"/>
  <c r="H138" i="29" s="1"/>
  <c r="I17" i="29"/>
  <c r="I59" i="29" s="1"/>
  <c r="I98" i="29" s="1"/>
  <c r="I137" i="29" s="1"/>
  <c r="H17" i="29"/>
  <c r="H59" i="29" s="1"/>
  <c r="H98" i="29" s="1"/>
  <c r="H137" i="29" s="1"/>
  <c r="I16" i="29"/>
  <c r="I58" i="29" s="1"/>
  <c r="I97" i="29" s="1"/>
  <c r="I136" i="29" s="1"/>
  <c r="H16" i="29"/>
  <c r="H58" i="29" s="1"/>
  <c r="H97" i="29" s="1"/>
  <c r="H136" i="29" s="1"/>
  <c r="I15" i="29"/>
  <c r="I57" i="29" s="1"/>
  <c r="I96" i="29" s="1"/>
  <c r="I135" i="29" s="1"/>
  <c r="H15" i="29"/>
  <c r="H57" i="29" s="1"/>
  <c r="H96" i="29" s="1"/>
  <c r="H135" i="29" s="1"/>
  <c r="I14" i="29"/>
  <c r="I56" i="29" s="1"/>
  <c r="I95" i="29" s="1"/>
  <c r="I134" i="29" s="1"/>
  <c r="H14" i="29"/>
  <c r="H56" i="29" s="1"/>
  <c r="H95" i="29" s="1"/>
  <c r="H134" i="29" s="1"/>
  <c r="I13" i="29"/>
  <c r="I55" i="29" s="1"/>
  <c r="I94" i="29" s="1"/>
  <c r="I133" i="29" s="1"/>
  <c r="H13" i="29"/>
  <c r="H55" i="29" s="1"/>
  <c r="H94" i="29" s="1"/>
  <c r="H133" i="29" s="1"/>
  <c r="I12" i="29"/>
  <c r="I54" i="29" s="1"/>
  <c r="I93" i="29" s="1"/>
  <c r="I132" i="29" s="1"/>
  <c r="H12" i="29"/>
  <c r="H54" i="29" s="1"/>
  <c r="H93" i="29" s="1"/>
  <c r="H132" i="29" s="1"/>
  <c r="I11" i="29"/>
  <c r="I53" i="29" s="1"/>
  <c r="I92" i="29" s="1"/>
  <c r="I131" i="29" s="1"/>
  <c r="H11" i="29"/>
  <c r="H53" i="29" s="1"/>
  <c r="H92" i="29" s="1"/>
  <c r="H131" i="29" s="1"/>
  <c r="I10" i="29"/>
  <c r="I52" i="29" s="1"/>
  <c r="I91" i="29" s="1"/>
  <c r="I130" i="29" s="1"/>
  <c r="H10" i="29"/>
  <c r="H52" i="29" s="1"/>
  <c r="H91" i="29" s="1"/>
  <c r="H130" i="29" s="1"/>
  <c r="I9" i="29"/>
  <c r="I51" i="29" s="1"/>
  <c r="I90" i="29" s="1"/>
  <c r="I129" i="29" s="1"/>
  <c r="H9" i="29"/>
  <c r="H51" i="29" s="1"/>
  <c r="H90" i="29" s="1"/>
  <c r="H129" i="29" s="1"/>
  <c r="AH69" i="27"/>
  <c r="AH49" i="27"/>
  <c r="R77" i="27"/>
  <c r="AG76" i="27"/>
  <c r="AC76" i="27"/>
  <c r="U76" i="27"/>
  <c r="M76" i="27"/>
  <c r="AE75" i="27"/>
  <c r="AB75" i="27"/>
  <c r="AA75" i="27"/>
  <c r="Z75" i="27"/>
  <c r="N75" i="27"/>
  <c r="N73" i="27"/>
  <c r="M72" i="27"/>
  <c r="AD71" i="27"/>
  <c r="AA71" i="27"/>
  <c r="X69" i="27"/>
  <c r="Z68" i="27"/>
  <c r="L67" i="27"/>
  <c r="R66" i="27"/>
  <c r="R65" i="27"/>
  <c r="AF64" i="27"/>
  <c r="AB64" i="27"/>
  <c r="X64" i="27"/>
  <c r="AD63" i="27"/>
  <c r="AD62" i="27"/>
  <c r="X61" i="27"/>
  <c r="AD60" i="27"/>
  <c r="Y60" i="27"/>
  <c r="P59" i="27"/>
  <c r="Z58" i="27"/>
  <c r="V58" i="27"/>
  <c r="R58" i="27"/>
  <c r="P57" i="27"/>
  <c r="Z56" i="27"/>
  <c r="AE54" i="27"/>
  <c r="AB54" i="27"/>
  <c r="AA54" i="27"/>
  <c r="W54" i="27"/>
  <c r="N53" i="27"/>
  <c r="W52" i="27"/>
  <c r="X48" i="27"/>
  <c r="K37" i="27"/>
  <c r="K77" i="27" s="1"/>
  <c r="K36" i="27"/>
  <c r="K76" i="27" s="1"/>
  <c r="K35" i="27"/>
  <c r="K75" i="27" s="1"/>
  <c r="K34" i="27"/>
  <c r="K74" i="27" s="1"/>
  <c r="K33" i="27"/>
  <c r="K73" i="27" s="1"/>
  <c r="K32" i="27"/>
  <c r="K72" i="27" s="1"/>
  <c r="K31" i="27"/>
  <c r="K71" i="27" s="1"/>
  <c r="K30" i="27"/>
  <c r="K70" i="27" s="1"/>
  <c r="K29" i="27"/>
  <c r="K69" i="27" s="1"/>
  <c r="K28" i="27"/>
  <c r="K68" i="27" s="1"/>
  <c r="K27" i="27"/>
  <c r="K67" i="27" s="1"/>
  <c r="K26" i="27"/>
  <c r="K66" i="27" s="1"/>
  <c r="K25" i="27"/>
  <c r="K65" i="27" s="1"/>
  <c r="K24" i="27"/>
  <c r="K64" i="27" s="1"/>
  <c r="K23" i="27"/>
  <c r="K63" i="27" s="1"/>
  <c r="K22" i="27"/>
  <c r="K62" i="27" s="1"/>
  <c r="K21" i="27"/>
  <c r="K61" i="27" s="1"/>
  <c r="K20" i="27"/>
  <c r="K60" i="27" s="1"/>
  <c r="K19" i="27"/>
  <c r="K59" i="27" s="1"/>
  <c r="K18" i="27"/>
  <c r="K58" i="27" s="1"/>
  <c r="K17" i="27"/>
  <c r="K57" i="27" s="1"/>
  <c r="K16" i="27"/>
  <c r="K56" i="27" s="1"/>
  <c r="K15" i="27"/>
  <c r="K55" i="27" s="1"/>
  <c r="K14" i="27"/>
  <c r="K54" i="27" s="1"/>
  <c r="K13" i="27"/>
  <c r="K53" i="27" s="1"/>
  <c r="K12" i="27"/>
  <c r="K52" i="27" s="1"/>
  <c r="K11" i="27"/>
  <c r="K51" i="27" s="1"/>
  <c r="K10" i="27"/>
  <c r="K50" i="27" s="1"/>
  <c r="K9" i="27"/>
  <c r="K49" i="27" s="1"/>
  <c r="K8" i="27"/>
  <c r="K48" i="27" s="1"/>
  <c r="D13" i="27"/>
  <c r="D12" i="27"/>
  <c r="D10" i="27"/>
  <c r="D9" i="27"/>
  <c r="D8" i="27"/>
  <c r="D7" i="27"/>
  <c r="D6" i="27"/>
  <c r="I37" i="27"/>
  <c r="I77" i="27" s="1"/>
  <c r="H37" i="27"/>
  <c r="H77" i="27" s="1"/>
  <c r="I36" i="27"/>
  <c r="I76" i="27" s="1"/>
  <c r="H36" i="27"/>
  <c r="H76" i="27" s="1"/>
  <c r="J75" i="27"/>
  <c r="I35" i="27"/>
  <c r="I75" i="27" s="1"/>
  <c r="H35" i="27"/>
  <c r="H75" i="27" s="1"/>
  <c r="J74" i="27"/>
  <c r="I34" i="27"/>
  <c r="I74" i="27" s="1"/>
  <c r="H34" i="27"/>
  <c r="H74" i="27" s="1"/>
  <c r="H112" i="27" s="1"/>
  <c r="H150" i="27" s="1"/>
  <c r="I33" i="27"/>
  <c r="I73" i="27" s="1"/>
  <c r="H33" i="27"/>
  <c r="H73" i="27" s="1"/>
  <c r="I32" i="27"/>
  <c r="I72" i="27" s="1"/>
  <c r="H32" i="27"/>
  <c r="H72" i="27" s="1"/>
  <c r="J71" i="27"/>
  <c r="I31" i="27"/>
  <c r="I71" i="27" s="1"/>
  <c r="H31" i="27"/>
  <c r="H71" i="27" s="1"/>
  <c r="H109" i="27" s="1"/>
  <c r="H147" i="27" s="1"/>
  <c r="J70" i="27"/>
  <c r="I30" i="27"/>
  <c r="I70" i="27" s="1"/>
  <c r="H30" i="27"/>
  <c r="H70" i="27" s="1"/>
  <c r="I29" i="27"/>
  <c r="I69" i="27" s="1"/>
  <c r="H29" i="27"/>
  <c r="H69" i="27" s="1"/>
  <c r="I28" i="27"/>
  <c r="I68" i="27" s="1"/>
  <c r="H28" i="27"/>
  <c r="H68" i="27" s="1"/>
  <c r="I27" i="27"/>
  <c r="I67" i="27" s="1"/>
  <c r="H27" i="27"/>
  <c r="H67" i="27" s="1"/>
  <c r="I26" i="27"/>
  <c r="I66" i="27" s="1"/>
  <c r="H26" i="27"/>
  <c r="H66" i="27" s="1"/>
  <c r="I25" i="27"/>
  <c r="I65" i="27" s="1"/>
  <c r="H25" i="27"/>
  <c r="H65" i="27" s="1"/>
  <c r="I24" i="27"/>
  <c r="I64" i="27" s="1"/>
  <c r="H24" i="27"/>
  <c r="H64" i="27" s="1"/>
  <c r="J63" i="27"/>
  <c r="I23" i="27"/>
  <c r="I63" i="27" s="1"/>
  <c r="H23" i="27"/>
  <c r="H63" i="27" s="1"/>
  <c r="I22" i="27"/>
  <c r="I62" i="27" s="1"/>
  <c r="H22" i="27"/>
  <c r="H62" i="27" s="1"/>
  <c r="J61" i="27"/>
  <c r="I21" i="27"/>
  <c r="I61" i="27" s="1"/>
  <c r="H21" i="27"/>
  <c r="H61" i="27" s="1"/>
  <c r="J60" i="27"/>
  <c r="I20" i="27"/>
  <c r="I60" i="27" s="1"/>
  <c r="H20" i="27"/>
  <c r="H60" i="27" s="1"/>
  <c r="J59" i="27"/>
  <c r="I19" i="27"/>
  <c r="I59" i="27" s="1"/>
  <c r="H19" i="27"/>
  <c r="H59" i="27" s="1"/>
  <c r="I18" i="27"/>
  <c r="I58" i="27" s="1"/>
  <c r="H18" i="27"/>
  <c r="H58" i="27" s="1"/>
  <c r="J57" i="27"/>
  <c r="I17" i="27"/>
  <c r="I57" i="27" s="1"/>
  <c r="H17" i="27"/>
  <c r="H57" i="27" s="1"/>
  <c r="I16" i="27"/>
  <c r="I56" i="27" s="1"/>
  <c r="H16" i="27"/>
  <c r="H56" i="27" s="1"/>
  <c r="I15" i="27"/>
  <c r="I55" i="27" s="1"/>
  <c r="H15" i="27"/>
  <c r="H55" i="27" s="1"/>
  <c r="I14" i="27"/>
  <c r="I54" i="27" s="1"/>
  <c r="H14" i="27"/>
  <c r="H54" i="27" s="1"/>
  <c r="J53" i="27"/>
  <c r="I13" i="27"/>
  <c r="I53" i="27" s="1"/>
  <c r="H13" i="27"/>
  <c r="H53" i="27" s="1"/>
  <c r="I12" i="27"/>
  <c r="I52" i="27" s="1"/>
  <c r="H12" i="27"/>
  <c r="H52" i="27" s="1"/>
  <c r="I11" i="27"/>
  <c r="I51" i="27" s="1"/>
  <c r="H11" i="27"/>
  <c r="H51" i="27" s="1"/>
  <c r="I10" i="27"/>
  <c r="I50" i="27" s="1"/>
  <c r="H10" i="27"/>
  <c r="H50" i="27" s="1"/>
  <c r="H88" i="27" s="1"/>
  <c r="H126" i="27" s="1"/>
  <c r="J49" i="27"/>
  <c r="I9" i="27"/>
  <c r="I49" i="27" s="1"/>
  <c r="H9" i="27"/>
  <c r="H49" i="27" s="1"/>
  <c r="I8" i="27"/>
  <c r="I48" i="27" s="1"/>
  <c r="I86" i="27" s="1"/>
  <c r="H8" i="27"/>
  <c r="H48" i="27" s="1"/>
  <c r="K37" i="22"/>
  <c r="K78" i="22" s="1"/>
  <c r="K36" i="22"/>
  <c r="K77" i="22" s="1"/>
  <c r="K35" i="22"/>
  <c r="K76" i="22" s="1"/>
  <c r="K34" i="22"/>
  <c r="K75" i="22" s="1"/>
  <c r="K33" i="22"/>
  <c r="K74" i="22" s="1"/>
  <c r="K32" i="22"/>
  <c r="K73" i="22" s="1"/>
  <c r="K31" i="22"/>
  <c r="K72" i="22" s="1"/>
  <c r="K30" i="22"/>
  <c r="K71" i="22" s="1"/>
  <c r="K29" i="22"/>
  <c r="K70" i="22" s="1"/>
  <c r="K28" i="22"/>
  <c r="K69" i="22" s="1"/>
  <c r="K27" i="22"/>
  <c r="K68" i="22" s="1"/>
  <c r="K26" i="22"/>
  <c r="K67" i="22" s="1"/>
  <c r="K25" i="22"/>
  <c r="K66" i="22" s="1"/>
  <c r="K24" i="22"/>
  <c r="K65" i="22" s="1"/>
  <c r="K23" i="22"/>
  <c r="K64" i="22" s="1"/>
  <c r="K22" i="22"/>
  <c r="K63" i="22" s="1"/>
  <c r="K21" i="22"/>
  <c r="K62" i="22" s="1"/>
  <c r="K20" i="22"/>
  <c r="K61" i="22" s="1"/>
  <c r="K19" i="22"/>
  <c r="K60" i="22" s="1"/>
  <c r="K18" i="22"/>
  <c r="K59" i="22" s="1"/>
  <c r="K17" i="22"/>
  <c r="K58" i="22" s="1"/>
  <c r="K16" i="22"/>
  <c r="K57" i="22" s="1"/>
  <c r="K15" i="22"/>
  <c r="K56" i="22" s="1"/>
  <c r="K14" i="22"/>
  <c r="K55" i="22" s="1"/>
  <c r="K13" i="22"/>
  <c r="K54" i="22" s="1"/>
  <c r="K12" i="22"/>
  <c r="K53" i="22" s="1"/>
  <c r="K11" i="22"/>
  <c r="K52" i="22" s="1"/>
  <c r="K10" i="22"/>
  <c r="K51" i="22" s="1"/>
  <c r="K9" i="22"/>
  <c r="K50" i="22" s="1"/>
  <c r="K8" i="22"/>
  <c r="K49" i="22" s="1"/>
  <c r="K37" i="25"/>
  <c r="K78" i="25" s="1"/>
  <c r="K36" i="25"/>
  <c r="K77" i="25" s="1"/>
  <c r="K35" i="25"/>
  <c r="K76" i="25" s="1"/>
  <c r="K34" i="25"/>
  <c r="K75" i="25" s="1"/>
  <c r="K33" i="25"/>
  <c r="K74" i="25" s="1"/>
  <c r="K32" i="25"/>
  <c r="K73" i="25" s="1"/>
  <c r="K31" i="25"/>
  <c r="K72" i="25" s="1"/>
  <c r="K30" i="25"/>
  <c r="K71" i="25" s="1"/>
  <c r="K29" i="25"/>
  <c r="K70" i="25" s="1"/>
  <c r="K28" i="25"/>
  <c r="K69" i="25" s="1"/>
  <c r="K27" i="25"/>
  <c r="K68" i="25" s="1"/>
  <c r="K26" i="25"/>
  <c r="K67" i="25" s="1"/>
  <c r="K25" i="25"/>
  <c r="K66" i="25" s="1"/>
  <c r="K24" i="25"/>
  <c r="K65" i="25" s="1"/>
  <c r="K23" i="25"/>
  <c r="K64" i="25" s="1"/>
  <c r="K22" i="25"/>
  <c r="K63" i="25" s="1"/>
  <c r="K21" i="25"/>
  <c r="K62" i="25" s="1"/>
  <c r="K20" i="25"/>
  <c r="K61" i="25" s="1"/>
  <c r="K19" i="25"/>
  <c r="K60" i="25" s="1"/>
  <c r="K18" i="25"/>
  <c r="K59" i="25" s="1"/>
  <c r="K17" i="25"/>
  <c r="K58" i="25" s="1"/>
  <c r="K16" i="25"/>
  <c r="K57" i="25" s="1"/>
  <c r="K15" i="25"/>
  <c r="K56" i="25" s="1"/>
  <c r="K14" i="25"/>
  <c r="K55" i="25" s="1"/>
  <c r="K13" i="25"/>
  <c r="K54" i="25" s="1"/>
  <c r="K12" i="25"/>
  <c r="K53" i="25" s="1"/>
  <c r="K11" i="25"/>
  <c r="K52" i="25" s="1"/>
  <c r="K10" i="25"/>
  <c r="K51" i="25" s="1"/>
  <c r="K9" i="25"/>
  <c r="K50" i="25" s="1"/>
  <c r="K8" i="25"/>
  <c r="K49" i="25" s="1"/>
  <c r="I37" i="25"/>
  <c r="I78" i="25" s="1"/>
  <c r="I116" i="25" s="1"/>
  <c r="H37" i="25"/>
  <c r="H78" i="25" s="1"/>
  <c r="H116" i="25" s="1"/>
  <c r="I36" i="25"/>
  <c r="I77" i="25" s="1"/>
  <c r="I115" i="25" s="1"/>
  <c r="H36" i="25"/>
  <c r="H77" i="25" s="1"/>
  <c r="H115" i="25" s="1"/>
  <c r="J76" i="25"/>
  <c r="I35" i="25"/>
  <c r="I76" i="25" s="1"/>
  <c r="I114" i="25" s="1"/>
  <c r="H35" i="25"/>
  <c r="H76" i="25" s="1"/>
  <c r="H114" i="25" s="1"/>
  <c r="I34" i="25"/>
  <c r="I75" i="25" s="1"/>
  <c r="I113" i="25" s="1"/>
  <c r="H34" i="25"/>
  <c r="H75" i="25" s="1"/>
  <c r="H113" i="25" s="1"/>
  <c r="J74" i="25"/>
  <c r="J112" i="25" s="1"/>
  <c r="I33" i="25"/>
  <c r="I74" i="25" s="1"/>
  <c r="I112" i="25" s="1"/>
  <c r="H33" i="25"/>
  <c r="H74" i="25" s="1"/>
  <c r="H112" i="25" s="1"/>
  <c r="I32" i="25"/>
  <c r="I73" i="25" s="1"/>
  <c r="I111" i="25" s="1"/>
  <c r="H32" i="25"/>
  <c r="H73" i="25" s="1"/>
  <c r="H111" i="25" s="1"/>
  <c r="I31" i="25"/>
  <c r="I72" i="25" s="1"/>
  <c r="I110" i="25" s="1"/>
  <c r="H31" i="25"/>
  <c r="H72" i="25" s="1"/>
  <c r="H110" i="25" s="1"/>
  <c r="I30" i="25"/>
  <c r="I71" i="25" s="1"/>
  <c r="I109" i="25" s="1"/>
  <c r="H30" i="25"/>
  <c r="H71" i="25" s="1"/>
  <c r="H109" i="25" s="1"/>
  <c r="I29" i="25"/>
  <c r="I70" i="25" s="1"/>
  <c r="I108" i="25" s="1"/>
  <c r="H29" i="25"/>
  <c r="H70" i="25" s="1"/>
  <c r="H108" i="25" s="1"/>
  <c r="I28" i="25"/>
  <c r="I69" i="25" s="1"/>
  <c r="I107" i="25" s="1"/>
  <c r="H28" i="25"/>
  <c r="H69" i="25" s="1"/>
  <c r="H107" i="25" s="1"/>
  <c r="I27" i="25"/>
  <c r="I68" i="25" s="1"/>
  <c r="I106" i="25" s="1"/>
  <c r="H27" i="25"/>
  <c r="H68" i="25" s="1"/>
  <c r="H106" i="25" s="1"/>
  <c r="I26" i="25"/>
  <c r="I67" i="25" s="1"/>
  <c r="I105" i="25" s="1"/>
  <c r="H26" i="25"/>
  <c r="H67" i="25" s="1"/>
  <c r="H105" i="25" s="1"/>
  <c r="I25" i="25"/>
  <c r="I66" i="25" s="1"/>
  <c r="I104" i="25" s="1"/>
  <c r="H25" i="25"/>
  <c r="H66" i="25" s="1"/>
  <c r="H104" i="25" s="1"/>
  <c r="I24" i="25"/>
  <c r="I65" i="25" s="1"/>
  <c r="I103" i="25" s="1"/>
  <c r="H24" i="25"/>
  <c r="H65" i="25" s="1"/>
  <c r="H103" i="25" s="1"/>
  <c r="I23" i="25"/>
  <c r="I64" i="25" s="1"/>
  <c r="I102" i="25" s="1"/>
  <c r="H23" i="25"/>
  <c r="H64" i="25" s="1"/>
  <c r="H102" i="25" s="1"/>
  <c r="I22" i="25"/>
  <c r="I63" i="25" s="1"/>
  <c r="I101" i="25" s="1"/>
  <c r="H22" i="25"/>
  <c r="H63" i="25" s="1"/>
  <c r="H101" i="25" s="1"/>
  <c r="I21" i="25"/>
  <c r="I62" i="25" s="1"/>
  <c r="I100" i="25" s="1"/>
  <c r="H21" i="25"/>
  <c r="H62" i="25" s="1"/>
  <c r="H100" i="25" s="1"/>
  <c r="I20" i="25"/>
  <c r="I61" i="25" s="1"/>
  <c r="I99" i="25" s="1"/>
  <c r="H20" i="25"/>
  <c r="H61" i="25" s="1"/>
  <c r="H99" i="25" s="1"/>
  <c r="I19" i="25"/>
  <c r="I60" i="25" s="1"/>
  <c r="I98" i="25" s="1"/>
  <c r="H19" i="25"/>
  <c r="H60" i="25" s="1"/>
  <c r="H98" i="25" s="1"/>
  <c r="I18" i="25"/>
  <c r="I59" i="25" s="1"/>
  <c r="I97" i="25" s="1"/>
  <c r="H18" i="25"/>
  <c r="H59" i="25" s="1"/>
  <c r="H97" i="25" s="1"/>
  <c r="I17" i="25"/>
  <c r="I58" i="25" s="1"/>
  <c r="I96" i="25" s="1"/>
  <c r="H17" i="25"/>
  <c r="H58" i="25" s="1"/>
  <c r="H96" i="25" s="1"/>
  <c r="I16" i="25"/>
  <c r="I57" i="25" s="1"/>
  <c r="I95" i="25" s="1"/>
  <c r="H16" i="25"/>
  <c r="H57" i="25" s="1"/>
  <c r="H95" i="25" s="1"/>
  <c r="I15" i="25"/>
  <c r="I56" i="25" s="1"/>
  <c r="I94" i="25" s="1"/>
  <c r="H15" i="25"/>
  <c r="H56" i="25" s="1"/>
  <c r="H94" i="25" s="1"/>
  <c r="I14" i="25"/>
  <c r="I55" i="25" s="1"/>
  <c r="I93" i="25" s="1"/>
  <c r="H14" i="25"/>
  <c r="H55" i="25" s="1"/>
  <c r="H93" i="25" s="1"/>
  <c r="I13" i="25"/>
  <c r="I54" i="25" s="1"/>
  <c r="I92" i="25" s="1"/>
  <c r="H13" i="25"/>
  <c r="H54" i="25" s="1"/>
  <c r="H92" i="25" s="1"/>
  <c r="I12" i="25"/>
  <c r="I53" i="25" s="1"/>
  <c r="I91" i="25" s="1"/>
  <c r="H12" i="25"/>
  <c r="H53" i="25" s="1"/>
  <c r="H91" i="25" s="1"/>
  <c r="I11" i="25"/>
  <c r="I52" i="25" s="1"/>
  <c r="I90" i="25" s="1"/>
  <c r="H11" i="25"/>
  <c r="H52" i="25" s="1"/>
  <c r="H90" i="25" s="1"/>
  <c r="J51" i="25"/>
  <c r="J89" i="25" s="1"/>
  <c r="I10" i="25"/>
  <c r="I51" i="25" s="1"/>
  <c r="I89" i="25" s="1"/>
  <c r="H10" i="25"/>
  <c r="H51" i="25" s="1"/>
  <c r="H89" i="25" s="1"/>
  <c r="I9" i="25"/>
  <c r="I50" i="25" s="1"/>
  <c r="I88" i="25" s="1"/>
  <c r="H9" i="25"/>
  <c r="H50" i="25" s="1"/>
  <c r="H88" i="25" s="1"/>
  <c r="I8" i="25"/>
  <c r="I49" i="25" s="1"/>
  <c r="I87" i="25" s="1"/>
  <c r="H8" i="25"/>
  <c r="H49" i="25" s="1"/>
  <c r="H87" i="25" s="1"/>
  <c r="I37" i="22"/>
  <c r="I78" i="22" s="1"/>
  <c r="I116" i="22" s="1"/>
  <c r="H37" i="22"/>
  <c r="H78" i="22" s="1"/>
  <c r="H116" i="22" s="1"/>
  <c r="I36" i="22"/>
  <c r="I77" i="22" s="1"/>
  <c r="I115" i="22" s="1"/>
  <c r="H36" i="22"/>
  <c r="H77" i="22" s="1"/>
  <c r="H115" i="22" s="1"/>
  <c r="I35" i="22"/>
  <c r="I76" i="22" s="1"/>
  <c r="I114" i="22" s="1"/>
  <c r="H35" i="22"/>
  <c r="H76" i="22" s="1"/>
  <c r="H114" i="22" s="1"/>
  <c r="I34" i="22"/>
  <c r="I75" i="22" s="1"/>
  <c r="I113" i="22" s="1"/>
  <c r="H34" i="22"/>
  <c r="H75" i="22" s="1"/>
  <c r="H113" i="22" s="1"/>
  <c r="I33" i="22"/>
  <c r="I74" i="22" s="1"/>
  <c r="I112" i="22" s="1"/>
  <c r="H33" i="22"/>
  <c r="H74" i="22" s="1"/>
  <c r="H112" i="22" s="1"/>
  <c r="I32" i="22"/>
  <c r="I73" i="22" s="1"/>
  <c r="I111" i="22" s="1"/>
  <c r="H32" i="22"/>
  <c r="H73" i="22" s="1"/>
  <c r="H111" i="22" s="1"/>
  <c r="I31" i="22"/>
  <c r="I72" i="22" s="1"/>
  <c r="I110" i="22" s="1"/>
  <c r="H31" i="22"/>
  <c r="H72" i="22" s="1"/>
  <c r="H110" i="22" s="1"/>
  <c r="I30" i="22"/>
  <c r="I71" i="22" s="1"/>
  <c r="I109" i="22" s="1"/>
  <c r="H30" i="22"/>
  <c r="H71" i="22" s="1"/>
  <c r="H109" i="22" s="1"/>
  <c r="I29" i="22"/>
  <c r="I70" i="22" s="1"/>
  <c r="I108" i="22" s="1"/>
  <c r="H29" i="22"/>
  <c r="H70" i="22" s="1"/>
  <c r="H108" i="22" s="1"/>
  <c r="I28" i="22"/>
  <c r="I69" i="22" s="1"/>
  <c r="I107" i="22" s="1"/>
  <c r="H28" i="22"/>
  <c r="H69" i="22" s="1"/>
  <c r="H107" i="22" s="1"/>
  <c r="I27" i="22"/>
  <c r="I68" i="22" s="1"/>
  <c r="I106" i="22" s="1"/>
  <c r="H27" i="22"/>
  <c r="H68" i="22" s="1"/>
  <c r="H106" i="22" s="1"/>
  <c r="I26" i="22"/>
  <c r="I67" i="22" s="1"/>
  <c r="I105" i="22" s="1"/>
  <c r="H26" i="22"/>
  <c r="H67" i="22" s="1"/>
  <c r="H105" i="22" s="1"/>
  <c r="I25" i="22"/>
  <c r="I66" i="22" s="1"/>
  <c r="I104" i="22" s="1"/>
  <c r="H25" i="22"/>
  <c r="H66" i="22" s="1"/>
  <c r="H104" i="22" s="1"/>
  <c r="I24" i="22"/>
  <c r="I65" i="22" s="1"/>
  <c r="I103" i="22" s="1"/>
  <c r="H24" i="22"/>
  <c r="H65" i="22" s="1"/>
  <c r="H103" i="22" s="1"/>
  <c r="I23" i="22"/>
  <c r="I64" i="22" s="1"/>
  <c r="I102" i="22" s="1"/>
  <c r="H23" i="22"/>
  <c r="H64" i="22" s="1"/>
  <c r="H102" i="22" s="1"/>
  <c r="I22" i="22"/>
  <c r="I63" i="22" s="1"/>
  <c r="I101" i="22" s="1"/>
  <c r="H22" i="22"/>
  <c r="H63" i="22" s="1"/>
  <c r="H101" i="22" s="1"/>
  <c r="I21" i="22"/>
  <c r="I62" i="22" s="1"/>
  <c r="I100" i="22" s="1"/>
  <c r="H21" i="22"/>
  <c r="H62" i="22" s="1"/>
  <c r="H100" i="22" s="1"/>
  <c r="I20" i="22"/>
  <c r="I61" i="22" s="1"/>
  <c r="I99" i="22" s="1"/>
  <c r="H20" i="22"/>
  <c r="H61" i="22" s="1"/>
  <c r="H99" i="22" s="1"/>
  <c r="I19" i="22"/>
  <c r="I60" i="22" s="1"/>
  <c r="I98" i="22" s="1"/>
  <c r="H19" i="22"/>
  <c r="H60" i="22" s="1"/>
  <c r="H98" i="22" s="1"/>
  <c r="I18" i="22"/>
  <c r="I59" i="22" s="1"/>
  <c r="I97" i="22" s="1"/>
  <c r="H18" i="22"/>
  <c r="H59" i="22" s="1"/>
  <c r="H97" i="22" s="1"/>
  <c r="I17" i="22"/>
  <c r="I58" i="22" s="1"/>
  <c r="I96" i="22" s="1"/>
  <c r="H17" i="22"/>
  <c r="H58" i="22" s="1"/>
  <c r="H96" i="22" s="1"/>
  <c r="I16" i="22"/>
  <c r="I57" i="22" s="1"/>
  <c r="I95" i="22" s="1"/>
  <c r="H16" i="22"/>
  <c r="H57" i="22" s="1"/>
  <c r="H95" i="22" s="1"/>
  <c r="I15" i="22"/>
  <c r="I56" i="22" s="1"/>
  <c r="I94" i="22" s="1"/>
  <c r="H15" i="22"/>
  <c r="H56" i="22" s="1"/>
  <c r="H94" i="22" s="1"/>
  <c r="I14" i="22"/>
  <c r="I55" i="22" s="1"/>
  <c r="I93" i="22" s="1"/>
  <c r="H14" i="22"/>
  <c r="H55" i="22" s="1"/>
  <c r="H93" i="22" s="1"/>
  <c r="I13" i="22"/>
  <c r="I54" i="22" s="1"/>
  <c r="I92" i="22" s="1"/>
  <c r="H13" i="22"/>
  <c r="H54" i="22" s="1"/>
  <c r="H92" i="22" s="1"/>
  <c r="I12" i="22"/>
  <c r="I53" i="22" s="1"/>
  <c r="I91" i="22" s="1"/>
  <c r="H12" i="22"/>
  <c r="H53" i="22" s="1"/>
  <c r="H91" i="22" s="1"/>
  <c r="I11" i="22"/>
  <c r="I52" i="22" s="1"/>
  <c r="I90" i="22" s="1"/>
  <c r="H11" i="22"/>
  <c r="H52" i="22" s="1"/>
  <c r="H90" i="22" s="1"/>
  <c r="I10" i="22"/>
  <c r="I51" i="22" s="1"/>
  <c r="I89" i="22" s="1"/>
  <c r="H10" i="22"/>
  <c r="H51" i="22" s="1"/>
  <c r="H89" i="22" s="1"/>
  <c r="I9" i="22"/>
  <c r="I50" i="22" s="1"/>
  <c r="I88" i="22" s="1"/>
  <c r="H9" i="22"/>
  <c r="H50" i="22" s="1"/>
  <c r="H88" i="22" s="1"/>
  <c r="I8" i="22"/>
  <c r="I49" i="22" s="1"/>
  <c r="I87" i="22" s="1"/>
  <c r="H8" i="22"/>
  <c r="H49" i="22" s="1"/>
  <c r="H87" i="22" s="1"/>
  <c r="I38" i="23"/>
  <c r="AT610" i="37" s="1"/>
  <c r="I37" i="23"/>
  <c r="AT609" i="37" s="1"/>
  <c r="I36" i="23"/>
  <c r="AT608" i="37" s="1"/>
  <c r="I35" i="23"/>
  <c r="AT607" i="37" s="1"/>
  <c r="I34" i="23"/>
  <c r="AT606" i="37" s="1"/>
  <c r="I33" i="23"/>
  <c r="AT605" i="37" s="1"/>
  <c r="I32" i="23"/>
  <c r="AT604" i="37" s="1"/>
  <c r="I31" i="23"/>
  <c r="AT603" i="37" s="1"/>
  <c r="I30" i="23"/>
  <c r="AT602" i="37" s="1"/>
  <c r="I29" i="23"/>
  <c r="AT601" i="37" s="1"/>
  <c r="I28" i="23"/>
  <c r="AT600" i="37" s="1"/>
  <c r="I27" i="23"/>
  <c r="AT599" i="37" s="1"/>
  <c r="I26" i="23"/>
  <c r="AT598" i="37" s="1"/>
  <c r="I25" i="23"/>
  <c r="AT597" i="37" s="1"/>
  <c r="I24" i="23"/>
  <c r="AT596" i="37" s="1"/>
  <c r="I23" i="23"/>
  <c r="AT595" i="37" s="1"/>
  <c r="I22" i="23"/>
  <c r="AT594" i="37" s="1"/>
  <c r="I21" i="23"/>
  <c r="AT593" i="37" s="1"/>
  <c r="I20" i="23"/>
  <c r="AT592" i="37" s="1"/>
  <c r="I19" i="23"/>
  <c r="AT591" i="37" s="1"/>
  <c r="I18" i="23"/>
  <c r="AT590" i="37" s="1"/>
  <c r="I17" i="23"/>
  <c r="AT589" i="37" s="1"/>
  <c r="I16" i="23"/>
  <c r="AT588" i="37" s="1"/>
  <c r="I15" i="23"/>
  <c r="AT587" i="37" s="1"/>
  <c r="I14" i="23"/>
  <c r="AT586" i="37" s="1"/>
  <c r="I13" i="23"/>
  <c r="AT585" i="37" s="1"/>
  <c r="I12" i="23"/>
  <c r="AT584" i="37" s="1"/>
  <c r="I11" i="23"/>
  <c r="AT583" i="37" s="1"/>
  <c r="I10" i="23"/>
  <c r="AT582" i="37" s="1"/>
  <c r="I9" i="23"/>
  <c r="AT581" i="37" s="1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D13" i="25"/>
  <c r="D12" i="25"/>
  <c r="D10" i="25"/>
  <c r="D9" i="25"/>
  <c r="D8" i="25"/>
  <c r="D7" i="25"/>
  <c r="D6" i="25"/>
  <c r="M38" i="23"/>
  <c r="K38" i="23"/>
  <c r="J38" i="23"/>
  <c r="M37" i="23"/>
  <c r="K37" i="23"/>
  <c r="J37" i="23"/>
  <c r="M36" i="23"/>
  <c r="K36" i="23"/>
  <c r="J36" i="23"/>
  <c r="M35" i="23"/>
  <c r="K35" i="23"/>
  <c r="J35" i="23"/>
  <c r="M34" i="23"/>
  <c r="K34" i="23"/>
  <c r="J34" i="23"/>
  <c r="M33" i="23"/>
  <c r="K33" i="23"/>
  <c r="J33" i="23"/>
  <c r="M32" i="23"/>
  <c r="K32" i="23"/>
  <c r="J32" i="23"/>
  <c r="M31" i="23"/>
  <c r="K31" i="23"/>
  <c r="J31" i="23"/>
  <c r="M30" i="23"/>
  <c r="K30" i="23"/>
  <c r="J30" i="23"/>
  <c r="M29" i="23"/>
  <c r="K29" i="23"/>
  <c r="J29" i="23"/>
  <c r="M28" i="23"/>
  <c r="K28" i="23"/>
  <c r="J28" i="23"/>
  <c r="M27" i="23"/>
  <c r="K27" i="23"/>
  <c r="J27" i="23"/>
  <c r="M26" i="23"/>
  <c r="K26" i="23"/>
  <c r="J26" i="23"/>
  <c r="M25" i="23"/>
  <c r="K25" i="23"/>
  <c r="J25" i="23"/>
  <c r="M24" i="23"/>
  <c r="K24" i="23"/>
  <c r="J24" i="23"/>
  <c r="M23" i="23"/>
  <c r="K23" i="23"/>
  <c r="J23" i="23"/>
  <c r="M22" i="23"/>
  <c r="K22" i="23"/>
  <c r="J22" i="23"/>
  <c r="M21" i="23"/>
  <c r="K21" i="23"/>
  <c r="J21" i="23"/>
  <c r="M20" i="23"/>
  <c r="K20" i="23"/>
  <c r="J20" i="23"/>
  <c r="M19" i="23"/>
  <c r="K19" i="23"/>
  <c r="J19" i="23"/>
  <c r="M18" i="23"/>
  <c r="K18" i="23"/>
  <c r="J18" i="23"/>
  <c r="M17" i="23"/>
  <c r="K17" i="23"/>
  <c r="J17" i="23"/>
  <c r="M16" i="23"/>
  <c r="K16" i="23"/>
  <c r="J16" i="23"/>
  <c r="M15" i="23"/>
  <c r="K15" i="23"/>
  <c r="J15" i="23"/>
  <c r="M14" i="23"/>
  <c r="K14" i="23"/>
  <c r="J14" i="23"/>
  <c r="M13" i="23"/>
  <c r="K13" i="23"/>
  <c r="J13" i="23"/>
  <c r="M12" i="23"/>
  <c r="K12" i="23"/>
  <c r="J12" i="23"/>
  <c r="M11" i="23"/>
  <c r="K11" i="23"/>
  <c r="J11" i="23"/>
  <c r="M10" i="23"/>
  <c r="K10" i="23"/>
  <c r="J10" i="23"/>
  <c r="M9" i="23"/>
  <c r="K9" i="23"/>
  <c r="J9" i="23"/>
  <c r="D10" i="22"/>
  <c r="D9" i="22"/>
  <c r="D8" i="22"/>
  <c r="D7" i="22"/>
  <c r="D6" i="22"/>
  <c r="E27" i="1"/>
  <c r="G6" i="8" s="1"/>
  <c r="D13" i="22"/>
  <c r="D12" i="22"/>
  <c r="AH73" i="27"/>
  <c r="BF19" i="23"/>
  <c r="BH27" i="23"/>
  <c r="R48" i="33"/>
  <c r="AD61" i="29"/>
  <c r="P54" i="29"/>
  <c r="W66" i="27"/>
  <c r="AK79" i="29"/>
  <c r="AK77" i="29"/>
  <c r="AK75" i="29"/>
  <c r="W38" i="33"/>
  <c r="W48" i="33"/>
  <c r="P38" i="33"/>
  <c r="P48" i="33"/>
  <c r="Q38" i="33"/>
  <c r="S38" i="33"/>
  <c r="S50" i="33"/>
  <c r="L38" i="33"/>
  <c r="L48" i="33"/>
  <c r="V38" i="33"/>
  <c r="M48" i="33"/>
  <c r="M38" i="33"/>
  <c r="O38" i="33"/>
  <c r="R38" i="33"/>
  <c r="U38" i="33"/>
  <c r="N38" i="33"/>
  <c r="T38" i="33"/>
  <c r="J89" i="31"/>
  <c r="J116" i="29"/>
  <c r="L51" i="29"/>
  <c r="X51" i="29"/>
  <c r="N38" i="27"/>
  <c r="N48" i="27"/>
  <c r="S38" i="27"/>
  <c r="S48" i="27"/>
  <c r="AD38" i="27"/>
  <c r="AD48" i="27"/>
  <c r="Y38" i="27"/>
  <c r="Y48" i="27"/>
  <c r="AB48" i="27"/>
  <c r="AB38" i="27"/>
  <c r="AF38" i="27"/>
  <c r="AF48" i="27"/>
  <c r="T38" i="27"/>
  <c r="L38" i="27"/>
  <c r="L48" i="27"/>
  <c r="AE38" i="27"/>
  <c r="AE48" i="27"/>
  <c r="P38" i="27"/>
  <c r="P48" i="27"/>
  <c r="R38" i="27"/>
  <c r="R48" i="27"/>
  <c r="Z38" i="27"/>
  <c r="Z48" i="27"/>
  <c r="AH38" i="27"/>
  <c r="X38" i="27"/>
  <c r="AC38" i="27"/>
  <c r="V38" i="27"/>
  <c r="M38" i="27"/>
  <c r="O38" i="27"/>
  <c r="U38" i="27"/>
  <c r="Q38" i="27"/>
  <c r="W38" i="27"/>
  <c r="AA38" i="27"/>
  <c r="AG38" i="27"/>
  <c r="N72" i="22" l="1"/>
  <c r="R72" i="22"/>
  <c r="N73" i="22"/>
  <c r="R73" i="22"/>
  <c r="O72" i="22"/>
  <c r="S72" i="22"/>
  <c r="M71" i="22"/>
  <c r="Q71" i="22"/>
  <c r="N71" i="22"/>
  <c r="N109" i="22" s="1"/>
  <c r="R71" i="22"/>
  <c r="R109" i="22" s="1"/>
  <c r="R110" i="33"/>
  <c r="R148" i="33" s="1"/>
  <c r="O71" i="22"/>
  <c r="S71" i="22"/>
  <c r="O73" i="22"/>
  <c r="S73" i="22"/>
  <c r="L71" i="22"/>
  <c r="P71" i="22"/>
  <c r="P109" i="22" s="1"/>
  <c r="L72" i="22"/>
  <c r="L110" i="22" s="1"/>
  <c r="P72" i="22"/>
  <c r="L73" i="22"/>
  <c r="L111" i="22" s="1"/>
  <c r="P73" i="22"/>
  <c r="K112" i="25"/>
  <c r="AA101" i="29"/>
  <c r="AA140" i="29" s="1"/>
  <c r="M114" i="25"/>
  <c r="K113" i="25"/>
  <c r="W106" i="29"/>
  <c r="W145" i="29" s="1"/>
  <c r="J114" i="25"/>
  <c r="K114" i="25" s="1"/>
  <c r="K115" i="25"/>
  <c r="K111" i="25"/>
  <c r="W116" i="22"/>
  <c r="W98" i="22"/>
  <c r="W113" i="22"/>
  <c r="W109" i="22"/>
  <c r="W112" i="22"/>
  <c r="J86" i="33"/>
  <c r="O109" i="31"/>
  <c r="O147" i="31" s="1"/>
  <c r="AE113" i="29"/>
  <c r="AE152" i="29" s="1"/>
  <c r="AG96" i="29"/>
  <c r="AG135" i="29" s="1"/>
  <c r="W115" i="29"/>
  <c r="W154" i="29" s="1"/>
  <c r="Y113" i="29"/>
  <c r="Y152" i="29" s="1"/>
  <c r="K109" i="25"/>
  <c r="U167" i="33"/>
  <c r="Q167" i="33"/>
  <c r="M167" i="33"/>
  <c r="T166" i="33"/>
  <c r="P166" i="33"/>
  <c r="W165" i="33"/>
  <c r="S165" i="33"/>
  <c r="O165" i="33"/>
  <c r="V164" i="33"/>
  <c r="R164" i="33"/>
  <c r="N164" i="33"/>
  <c r="U163" i="33"/>
  <c r="Q163" i="33"/>
  <c r="M163" i="33"/>
  <c r="T162" i="33"/>
  <c r="P162" i="33"/>
  <c r="L167" i="33"/>
  <c r="L163" i="33"/>
  <c r="S167" i="33"/>
  <c r="V166" i="33"/>
  <c r="N166" i="33"/>
  <c r="Q165" i="33"/>
  <c r="P164" i="33"/>
  <c r="W163" i="33"/>
  <c r="S163" i="33"/>
  <c r="O163" i="33"/>
  <c r="V162" i="33"/>
  <c r="R162" i="33"/>
  <c r="L165" i="33"/>
  <c r="T167" i="33"/>
  <c r="P167" i="33"/>
  <c r="W166" i="33"/>
  <c r="S166" i="33"/>
  <c r="O166" i="33"/>
  <c r="V165" i="33"/>
  <c r="R165" i="33"/>
  <c r="N165" i="33"/>
  <c r="U164" i="33"/>
  <c r="Q164" i="33"/>
  <c r="M164" i="33"/>
  <c r="T163" i="33"/>
  <c r="P163" i="33"/>
  <c r="W162" i="33"/>
  <c r="S162" i="33"/>
  <c r="O162" i="33"/>
  <c r="L166" i="33"/>
  <c r="L162" i="33"/>
  <c r="W167" i="33"/>
  <c r="O167" i="33"/>
  <c r="R166" i="33"/>
  <c r="U165" i="33"/>
  <c r="M165" i="33"/>
  <c r="T164" i="33"/>
  <c r="N162" i="33"/>
  <c r="N167" i="33"/>
  <c r="T165" i="33"/>
  <c r="O164" i="33"/>
  <c r="U162" i="33"/>
  <c r="U166" i="33"/>
  <c r="P165" i="33"/>
  <c r="V163" i="33"/>
  <c r="Q162" i="33"/>
  <c r="V167" i="33"/>
  <c r="Q166" i="33"/>
  <c r="W164" i="33"/>
  <c r="R163" i="33"/>
  <c r="M162" i="33"/>
  <c r="R167" i="33"/>
  <c r="M166" i="33"/>
  <c r="S164" i="33"/>
  <c r="N163" i="33"/>
  <c r="L164" i="33"/>
  <c r="J124" i="31"/>
  <c r="J127" i="31"/>
  <c r="J151" i="31"/>
  <c r="J142" i="31"/>
  <c r="J133" i="31"/>
  <c r="J150" i="31"/>
  <c r="J141" i="31"/>
  <c r="J128" i="31"/>
  <c r="I124" i="31"/>
  <c r="J139" i="31"/>
  <c r="J153" i="31"/>
  <c r="J148" i="31"/>
  <c r="J144" i="31"/>
  <c r="J140" i="31"/>
  <c r="J135" i="31"/>
  <c r="J131" i="31"/>
  <c r="J126" i="31"/>
  <c r="J146" i="31"/>
  <c r="J137" i="31"/>
  <c r="J129" i="31"/>
  <c r="J149" i="31"/>
  <c r="J145" i="31"/>
  <c r="J136" i="31"/>
  <c r="J132" i="31"/>
  <c r="J152" i="31"/>
  <c r="J147" i="31"/>
  <c r="J143" i="31"/>
  <c r="J138" i="31"/>
  <c r="J134" i="31"/>
  <c r="J130" i="31"/>
  <c r="J125" i="31"/>
  <c r="J125" i="33"/>
  <c r="J129" i="33"/>
  <c r="J136" i="33"/>
  <c r="J140" i="33"/>
  <c r="J142" i="33"/>
  <c r="J127" i="33"/>
  <c r="J135" i="33"/>
  <c r="J124" i="33"/>
  <c r="Z169" i="29"/>
  <c r="X172" i="29"/>
  <c r="P172" i="29"/>
  <c r="AD173" i="29"/>
  <c r="I124" i="27"/>
  <c r="J131" i="29"/>
  <c r="J155" i="29"/>
  <c r="J137" i="29"/>
  <c r="O112" i="29"/>
  <c r="O151" i="29" s="1"/>
  <c r="V112" i="29"/>
  <c r="V151" i="29" s="1"/>
  <c r="AH112" i="29"/>
  <c r="AH151" i="29" s="1"/>
  <c r="J148" i="29"/>
  <c r="J135" i="29"/>
  <c r="Q115" i="29"/>
  <c r="Q154" i="29" s="1"/>
  <c r="AH116" i="29"/>
  <c r="AH155" i="29" s="1"/>
  <c r="J129" i="29"/>
  <c r="S116" i="29"/>
  <c r="S155" i="29" s="1"/>
  <c r="V116" i="29"/>
  <c r="V155" i="29" s="1"/>
  <c r="Z116" i="29"/>
  <c r="Z155" i="29" s="1"/>
  <c r="M87" i="27"/>
  <c r="M125" i="27" s="1"/>
  <c r="Q87" i="27"/>
  <c r="Q125" i="27" s="1"/>
  <c r="U87" i="27"/>
  <c r="U125" i="27" s="1"/>
  <c r="Y87" i="27"/>
  <c r="Y125" i="27" s="1"/>
  <c r="AC87" i="27"/>
  <c r="AC125" i="27" s="1"/>
  <c r="AG87" i="27"/>
  <c r="AG125" i="27" s="1"/>
  <c r="N87" i="27"/>
  <c r="N125" i="27" s="1"/>
  <c r="S87" i="27"/>
  <c r="S125" i="27" s="1"/>
  <c r="X87" i="27"/>
  <c r="X125" i="27" s="1"/>
  <c r="AD87" i="27"/>
  <c r="AD125" i="27" s="1"/>
  <c r="R87" i="27"/>
  <c r="R125" i="27" s="1"/>
  <c r="Z87" i="27"/>
  <c r="Z125" i="27" s="1"/>
  <c r="AF87" i="27"/>
  <c r="AF125" i="27" s="1"/>
  <c r="L87" i="27"/>
  <c r="L125" i="27" s="1"/>
  <c r="T87" i="27"/>
  <c r="T125" i="27" s="1"/>
  <c r="AA87" i="27"/>
  <c r="AA125" i="27" s="1"/>
  <c r="AH87" i="27"/>
  <c r="AH125" i="27" s="1"/>
  <c r="O87" i="27"/>
  <c r="O125" i="27" s="1"/>
  <c r="V87" i="27"/>
  <c r="V125" i="27" s="1"/>
  <c r="AB87" i="27"/>
  <c r="AB125" i="27" s="1"/>
  <c r="P87" i="27"/>
  <c r="P125" i="27" s="1"/>
  <c r="W87" i="27"/>
  <c r="W125" i="27" s="1"/>
  <c r="AE87" i="27"/>
  <c r="AE125" i="27" s="1"/>
  <c r="J87" i="27"/>
  <c r="H91" i="27"/>
  <c r="H129" i="27" s="1"/>
  <c r="H92" i="27"/>
  <c r="H130" i="27" s="1"/>
  <c r="H97" i="27"/>
  <c r="H135" i="27" s="1"/>
  <c r="I101" i="27"/>
  <c r="I139" i="27" s="1"/>
  <c r="H105" i="27"/>
  <c r="H143" i="27" s="1"/>
  <c r="I109" i="27"/>
  <c r="I147" i="27" s="1"/>
  <c r="O112" i="27"/>
  <c r="O150" i="27" s="1"/>
  <c r="S112" i="27"/>
  <c r="S150" i="27" s="1"/>
  <c r="W112" i="27"/>
  <c r="W150" i="27" s="1"/>
  <c r="AA112" i="27"/>
  <c r="AA150" i="27" s="1"/>
  <c r="AE112" i="27"/>
  <c r="AE150" i="27" s="1"/>
  <c r="J112" i="27"/>
  <c r="P112" i="27"/>
  <c r="P150" i="27" s="1"/>
  <c r="U112" i="27"/>
  <c r="U150" i="27" s="1"/>
  <c r="Z112" i="27"/>
  <c r="Z150" i="27" s="1"/>
  <c r="AF112" i="27"/>
  <c r="AF150" i="27" s="1"/>
  <c r="L112" i="27"/>
  <c r="L150" i="27" s="1"/>
  <c r="Q112" i="27"/>
  <c r="Q150" i="27" s="1"/>
  <c r="V112" i="27"/>
  <c r="V150" i="27" s="1"/>
  <c r="AB112" i="27"/>
  <c r="AB150" i="27" s="1"/>
  <c r="AG112" i="27"/>
  <c r="AG150" i="27" s="1"/>
  <c r="T112" i="27"/>
  <c r="T150" i="27" s="1"/>
  <c r="AD112" i="27"/>
  <c r="AD150" i="27" s="1"/>
  <c r="M112" i="27"/>
  <c r="M150" i="27" s="1"/>
  <c r="X112" i="27"/>
  <c r="X150" i="27" s="1"/>
  <c r="AH112" i="27"/>
  <c r="AH150" i="27" s="1"/>
  <c r="N112" i="27"/>
  <c r="N150" i="27" s="1"/>
  <c r="Y112" i="27"/>
  <c r="Y150" i="27" s="1"/>
  <c r="R112" i="27"/>
  <c r="R150" i="27" s="1"/>
  <c r="AC112" i="27"/>
  <c r="AC150" i="27" s="1"/>
  <c r="H115" i="27"/>
  <c r="H153" i="27" s="1"/>
  <c r="M114" i="27"/>
  <c r="M152" i="27" s="1"/>
  <c r="J114" i="27"/>
  <c r="O114" i="27"/>
  <c r="O152" i="27" s="1"/>
  <c r="S114" i="27"/>
  <c r="S152" i="27" s="1"/>
  <c r="W114" i="27"/>
  <c r="W152" i="27" s="1"/>
  <c r="AA114" i="27"/>
  <c r="AA152" i="27" s="1"/>
  <c r="AE114" i="27"/>
  <c r="AE152" i="27" s="1"/>
  <c r="P114" i="27"/>
  <c r="P152" i="27" s="1"/>
  <c r="T114" i="27"/>
  <c r="T152" i="27" s="1"/>
  <c r="X114" i="27"/>
  <c r="X152" i="27" s="1"/>
  <c r="AB114" i="27"/>
  <c r="AB152" i="27" s="1"/>
  <c r="AF114" i="27"/>
  <c r="AF152" i="27" s="1"/>
  <c r="R114" i="27"/>
  <c r="R152" i="27" s="1"/>
  <c r="Z114" i="27"/>
  <c r="Z152" i="27" s="1"/>
  <c r="AH114" i="27"/>
  <c r="AH152" i="27" s="1"/>
  <c r="L114" i="27"/>
  <c r="L152" i="27" s="1"/>
  <c r="U114" i="27"/>
  <c r="U152" i="27" s="1"/>
  <c r="AC114" i="27"/>
  <c r="AC152" i="27" s="1"/>
  <c r="N114" i="27"/>
  <c r="N152" i="27" s="1"/>
  <c r="V114" i="27"/>
  <c r="V152" i="27" s="1"/>
  <c r="AD114" i="27"/>
  <c r="AD152" i="27" s="1"/>
  <c r="Q114" i="27"/>
  <c r="Q152" i="27" s="1"/>
  <c r="Y114" i="27"/>
  <c r="Y152" i="27" s="1"/>
  <c r="AG114" i="27"/>
  <c r="AG152" i="27" s="1"/>
  <c r="M102" i="27"/>
  <c r="M140" i="27" s="1"/>
  <c r="Q102" i="27"/>
  <c r="Q140" i="27" s="1"/>
  <c r="U102" i="27"/>
  <c r="U140" i="27" s="1"/>
  <c r="Y102" i="27"/>
  <c r="Y140" i="27" s="1"/>
  <c r="AC102" i="27"/>
  <c r="AC140" i="27" s="1"/>
  <c r="AG102" i="27"/>
  <c r="AG140" i="27" s="1"/>
  <c r="N102" i="27"/>
  <c r="N140" i="27" s="1"/>
  <c r="S102" i="27"/>
  <c r="S140" i="27" s="1"/>
  <c r="X102" i="27"/>
  <c r="X140" i="27" s="1"/>
  <c r="AD102" i="27"/>
  <c r="AD140" i="27" s="1"/>
  <c r="J102" i="27"/>
  <c r="O102" i="27"/>
  <c r="O140" i="27" s="1"/>
  <c r="T102" i="27"/>
  <c r="T140" i="27" s="1"/>
  <c r="Z102" i="27"/>
  <c r="Z140" i="27" s="1"/>
  <c r="AE102" i="27"/>
  <c r="AE140" i="27" s="1"/>
  <c r="L102" i="27"/>
  <c r="L140" i="27" s="1"/>
  <c r="W102" i="27"/>
  <c r="W140" i="27" s="1"/>
  <c r="AH102" i="27"/>
  <c r="AH140" i="27" s="1"/>
  <c r="P102" i="27"/>
  <c r="P140" i="27" s="1"/>
  <c r="AA102" i="27"/>
  <c r="AA140" i="27" s="1"/>
  <c r="R102" i="27"/>
  <c r="R140" i="27" s="1"/>
  <c r="AB102" i="27"/>
  <c r="AB140" i="27" s="1"/>
  <c r="V102" i="27"/>
  <c r="V140" i="27" s="1"/>
  <c r="AF102" i="27"/>
  <c r="AF140" i="27" s="1"/>
  <c r="O93" i="27"/>
  <c r="O131" i="27" s="1"/>
  <c r="S93" i="27"/>
  <c r="S131" i="27" s="1"/>
  <c r="W93" i="27"/>
  <c r="W131" i="27" s="1"/>
  <c r="AA93" i="27"/>
  <c r="AA131" i="27" s="1"/>
  <c r="AE93" i="27"/>
  <c r="AE131" i="27" s="1"/>
  <c r="L93" i="27"/>
  <c r="L131" i="27" s="1"/>
  <c r="Q93" i="27"/>
  <c r="Q131" i="27" s="1"/>
  <c r="V93" i="27"/>
  <c r="V131" i="27" s="1"/>
  <c r="AB93" i="27"/>
  <c r="AB131" i="27" s="1"/>
  <c r="AG93" i="27"/>
  <c r="AG131" i="27" s="1"/>
  <c r="M93" i="27"/>
  <c r="M131" i="27" s="1"/>
  <c r="T93" i="27"/>
  <c r="T131" i="27" s="1"/>
  <c r="Z93" i="27"/>
  <c r="Z131" i="27" s="1"/>
  <c r="AH93" i="27"/>
  <c r="AH131" i="27" s="1"/>
  <c r="N93" i="27"/>
  <c r="N131" i="27" s="1"/>
  <c r="U93" i="27"/>
  <c r="U131" i="27" s="1"/>
  <c r="AC93" i="27"/>
  <c r="AC131" i="27" s="1"/>
  <c r="P93" i="27"/>
  <c r="P131" i="27" s="1"/>
  <c r="X93" i="27"/>
  <c r="X131" i="27" s="1"/>
  <c r="AD93" i="27"/>
  <c r="AD131" i="27" s="1"/>
  <c r="Y93" i="27"/>
  <c r="Y131" i="27" s="1"/>
  <c r="AF93" i="27"/>
  <c r="AF131" i="27" s="1"/>
  <c r="J93" i="27"/>
  <c r="R93" i="27"/>
  <c r="R131" i="27" s="1"/>
  <c r="I89" i="27"/>
  <c r="I127" i="27" s="1"/>
  <c r="I92" i="27"/>
  <c r="I130" i="27" s="1"/>
  <c r="I97" i="27"/>
  <c r="I135" i="27" s="1"/>
  <c r="L98" i="27"/>
  <c r="L136" i="27" s="1"/>
  <c r="P98" i="27"/>
  <c r="P136" i="27" s="1"/>
  <c r="T98" i="27"/>
  <c r="T136" i="27" s="1"/>
  <c r="J98" i="27"/>
  <c r="O98" i="27"/>
  <c r="O136" i="27" s="1"/>
  <c r="U98" i="27"/>
  <c r="U136" i="27" s="1"/>
  <c r="Y98" i="27"/>
  <c r="Y136" i="27" s="1"/>
  <c r="AC98" i="27"/>
  <c r="AC136" i="27" s="1"/>
  <c r="AG98" i="27"/>
  <c r="AG136" i="27" s="1"/>
  <c r="M98" i="27"/>
  <c r="M136" i="27" s="1"/>
  <c r="S98" i="27"/>
  <c r="S136" i="27" s="1"/>
  <c r="Z98" i="27"/>
  <c r="Z136" i="27" s="1"/>
  <c r="AE98" i="27"/>
  <c r="AE136" i="27" s="1"/>
  <c r="N98" i="27"/>
  <c r="N136" i="27" s="1"/>
  <c r="V98" i="27"/>
  <c r="V136" i="27" s="1"/>
  <c r="AA98" i="27"/>
  <c r="AA136" i="27" s="1"/>
  <c r="AF98" i="27"/>
  <c r="AF136" i="27" s="1"/>
  <c r="Q98" i="27"/>
  <c r="Q136" i="27" s="1"/>
  <c r="X98" i="27"/>
  <c r="X136" i="27" s="1"/>
  <c r="AB98" i="27"/>
  <c r="AB136" i="27" s="1"/>
  <c r="R98" i="27"/>
  <c r="R136" i="27" s="1"/>
  <c r="AD98" i="27"/>
  <c r="AD136" i="27" s="1"/>
  <c r="W98" i="27"/>
  <c r="W136" i="27" s="1"/>
  <c r="AH98" i="27"/>
  <c r="AH136" i="27" s="1"/>
  <c r="L101" i="27"/>
  <c r="L139" i="27" s="1"/>
  <c r="P101" i="27"/>
  <c r="P139" i="27" s="1"/>
  <c r="T101" i="27"/>
  <c r="T139" i="27" s="1"/>
  <c r="X101" i="27"/>
  <c r="X139" i="27" s="1"/>
  <c r="AB101" i="27"/>
  <c r="AB139" i="27" s="1"/>
  <c r="AF101" i="27"/>
  <c r="AF139" i="27" s="1"/>
  <c r="N101" i="27"/>
  <c r="N139" i="27" s="1"/>
  <c r="S101" i="27"/>
  <c r="S139" i="27" s="1"/>
  <c r="Y101" i="27"/>
  <c r="Y139" i="27" s="1"/>
  <c r="AD101" i="27"/>
  <c r="AD139" i="27" s="1"/>
  <c r="J101" i="27"/>
  <c r="O101" i="27"/>
  <c r="O139" i="27" s="1"/>
  <c r="U101" i="27"/>
  <c r="U139" i="27" s="1"/>
  <c r="Z101" i="27"/>
  <c r="Z139" i="27" s="1"/>
  <c r="AE101" i="27"/>
  <c r="AE139" i="27" s="1"/>
  <c r="R101" i="27"/>
  <c r="R139" i="27" s="1"/>
  <c r="AC101" i="27"/>
  <c r="AC139" i="27" s="1"/>
  <c r="V101" i="27"/>
  <c r="V139" i="27" s="1"/>
  <c r="AG101" i="27"/>
  <c r="AG139" i="27" s="1"/>
  <c r="M101" i="27"/>
  <c r="M139" i="27" s="1"/>
  <c r="W101" i="27"/>
  <c r="W139" i="27" s="1"/>
  <c r="AH101" i="27"/>
  <c r="AH139" i="27" s="1"/>
  <c r="Q101" i="27"/>
  <c r="Q139" i="27" s="1"/>
  <c r="AA101" i="27"/>
  <c r="AA139" i="27" s="1"/>
  <c r="I103" i="27"/>
  <c r="I141" i="27" s="1"/>
  <c r="H107" i="27"/>
  <c r="H145" i="27" s="1"/>
  <c r="H111" i="27"/>
  <c r="H149" i="27" s="1"/>
  <c r="H113" i="27"/>
  <c r="H151" i="27" s="1"/>
  <c r="L105" i="27"/>
  <c r="L143" i="27" s="1"/>
  <c r="P105" i="27"/>
  <c r="P143" i="27" s="1"/>
  <c r="T105" i="27"/>
  <c r="T143" i="27" s="1"/>
  <c r="X105" i="27"/>
  <c r="X143" i="27" s="1"/>
  <c r="AB105" i="27"/>
  <c r="AB143" i="27" s="1"/>
  <c r="AF105" i="27"/>
  <c r="AF143" i="27" s="1"/>
  <c r="M105" i="27"/>
  <c r="M143" i="27" s="1"/>
  <c r="R105" i="27"/>
  <c r="R143" i="27" s="1"/>
  <c r="W105" i="27"/>
  <c r="W143" i="27" s="1"/>
  <c r="AC105" i="27"/>
  <c r="AC143" i="27" s="1"/>
  <c r="AH105" i="27"/>
  <c r="AH143" i="27" s="1"/>
  <c r="N105" i="27"/>
  <c r="N143" i="27" s="1"/>
  <c r="S105" i="27"/>
  <c r="S143" i="27" s="1"/>
  <c r="Y105" i="27"/>
  <c r="Y143" i="27" s="1"/>
  <c r="AD105" i="27"/>
  <c r="AD143" i="27" s="1"/>
  <c r="Q105" i="27"/>
  <c r="Q143" i="27" s="1"/>
  <c r="AA105" i="27"/>
  <c r="AA143" i="27" s="1"/>
  <c r="J105" i="27"/>
  <c r="U105" i="27"/>
  <c r="U143" i="27" s="1"/>
  <c r="AE105" i="27"/>
  <c r="AE143" i="27" s="1"/>
  <c r="V105" i="27"/>
  <c r="V143" i="27" s="1"/>
  <c r="AG105" i="27"/>
  <c r="AG143" i="27" s="1"/>
  <c r="O105" i="27"/>
  <c r="O143" i="27" s="1"/>
  <c r="Z105" i="27"/>
  <c r="Z143" i="27" s="1"/>
  <c r="J92" i="27"/>
  <c r="N92" i="27"/>
  <c r="N130" i="27" s="1"/>
  <c r="R92" i="27"/>
  <c r="R130" i="27" s="1"/>
  <c r="V92" i="27"/>
  <c r="V130" i="27" s="1"/>
  <c r="Z92" i="27"/>
  <c r="Z130" i="27" s="1"/>
  <c r="AD92" i="27"/>
  <c r="AD130" i="27" s="1"/>
  <c r="AH92" i="27"/>
  <c r="AH130" i="27" s="1"/>
  <c r="L92" i="27"/>
  <c r="L130" i="27" s="1"/>
  <c r="Q92" i="27"/>
  <c r="Q130" i="27" s="1"/>
  <c r="W92" i="27"/>
  <c r="W130" i="27" s="1"/>
  <c r="AB92" i="27"/>
  <c r="AB130" i="27" s="1"/>
  <c r="AG92" i="27"/>
  <c r="AG130" i="27" s="1"/>
  <c r="S92" i="27"/>
  <c r="S130" i="27" s="1"/>
  <c r="Y92" i="27"/>
  <c r="Y130" i="27" s="1"/>
  <c r="AF92" i="27"/>
  <c r="AF130" i="27" s="1"/>
  <c r="M92" i="27"/>
  <c r="M130" i="27" s="1"/>
  <c r="T92" i="27"/>
  <c r="T130" i="27" s="1"/>
  <c r="AA92" i="27"/>
  <c r="AA130" i="27" s="1"/>
  <c r="O92" i="27"/>
  <c r="O130" i="27" s="1"/>
  <c r="U92" i="27"/>
  <c r="U130" i="27" s="1"/>
  <c r="AC92" i="27"/>
  <c r="AC130" i="27" s="1"/>
  <c r="X92" i="27"/>
  <c r="X130" i="27" s="1"/>
  <c r="AE92" i="27"/>
  <c r="AE130" i="27" s="1"/>
  <c r="P92" i="27"/>
  <c r="P130" i="27" s="1"/>
  <c r="H86" i="27"/>
  <c r="H124" i="27" s="1"/>
  <c r="I87" i="27"/>
  <c r="I125" i="27" s="1"/>
  <c r="I88" i="27"/>
  <c r="I126" i="27" s="1"/>
  <c r="I90" i="27"/>
  <c r="I128" i="27" s="1"/>
  <c r="M91" i="27"/>
  <c r="M129" i="27" s="1"/>
  <c r="Q91" i="27"/>
  <c r="Q129" i="27" s="1"/>
  <c r="U91" i="27"/>
  <c r="U129" i="27" s="1"/>
  <c r="Y91" i="27"/>
  <c r="Y129" i="27" s="1"/>
  <c r="AC91" i="27"/>
  <c r="AC129" i="27" s="1"/>
  <c r="AG91" i="27"/>
  <c r="AG129" i="27" s="1"/>
  <c r="L91" i="27"/>
  <c r="L129" i="27" s="1"/>
  <c r="R91" i="27"/>
  <c r="R129" i="27" s="1"/>
  <c r="W91" i="27"/>
  <c r="W129" i="27" s="1"/>
  <c r="AB91" i="27"/>
  <c r="AB129" i="27" s="1"/>
  <c r="AH91" i="27"/>
  <c r="AH129" i="27" s="1"/>
  <c r="J91" i="27"/>
  <c r="P91" i="27"/>
  <c r="P129" i="27" s="1"/>
  <c r="X91" i="27"/>
  <c r="X129" i="27" s="1"/>
  <c r="AE91" i="27"/>
  <c r="AE129" i="27" s="1"/>
  <c r="S91" i="27"/>
  <c r="S129" i="27" s="1"/>
  <c r="Z91" i="27"/>
  <c r="Z129" i="27" s="1"/>
  <c r="AF91" i="27"/>
  <c r="AF129" i="27" s="1"/>
  <c r="N91" i="27"/>
  <c r="N129" i="27" s="1"/>
  <c r="T91" i="27"/>
  <c r="T129" i="27" s="1"/>
  <c r="AA91" i="27"/>
  <c r="AA129" i="27" s="1"/>
  <c r="V91" i="27"/>
  <c r="V129" i="27" s="1"/>
  <c r="AD91" i="27"/>
  <c r="AD129" i="27" s="1"/>
  <c r="O91" i="27"/>
  <c r="O129" i="27" s="1"/>
  <c r="I93" i="27"/>
  <c r="I131" i="27" s="1"/>
  <c r="H95" i="27"/>
  <c r="H133" i="27" s="1"/>
  <c r="I96" i="27"/>
  <c r="I134" i="27" s="1"/>
  <c r="H98" i="27"/>
  <c r="H136" i="27" s="1"/>
  <c r="I99" i="27"/>
  <c r="I137" i="27" s="1"/>
  <c r="H101" i="27"/>
  <c r="H139" i="27" s="1"/>
  <c r="I102" i="27"/>
  <c r="I140" i="27" s="1"/>
  <c r="I104" i="27"/>
  <c r="I142" i="27" s="1"/>
  <c r="I106" i="27"/>
  <c r="I144" i="27" s="1"/>
  <c r="H108" i="27"/>
  <c r="H146" i="27" s="1"/>
  <c r="I110" i="27"/>
  <c r="I148" i="27" s="1"/>
  <c r="I111" i="27"/>
  <c r="I149" i="27" s="1"/>
  <c r="I112" i="27"/>
  <c r="I150" i="27" s="1"/>
  <c r="L113" i="27"/>
  <c r="L151" i="27" s="1"/>
  <c r="P113" i="27"/>
  <c r="P151" i="27" s="1"/>
  <c r="T113" i="27"/>
  <c r="T151" i="27" s="1"/>
  <c r="X113" i="27"/>
  <c r="X151" i="27" s="1"/>
  <c r="AB113" i="27"/>
  <c r="AB151" i="27" s="1"/>
  <c r="AF113" i="27"/>
  <c r="AF151" i="27" s="1"/>
  <c r="J113" i="27"/>
  <c r="O113" i="27"/>
  <c r="O151" i="27" s="1"/>
  <c r="U113" i="27"/>
  <c r="U151" i="27" s="1"/>
  <c r="Z113" i="27"/>
  <c r="Z151" i="27" s="1"/>
  <c r="AE113" i="27"/>
  <c r="AE151" i="27" s="1"/>
  <c r="Q113" i="27"/>
  <c r="Q151" i="27" s="1"/>
  <c r="V113" i="27"/>
  <c r="V151" i="27" s="1"/>
  <c r="AA113" i="27"/>
  <c r="AA151" i="27" s="1"/>
  <c r="AG113" i="27"/>
  <c r="AG151" i="27" s="1"/>
  <c r="N113" i="27"/>
  <c r="N151" i="27" s="1"/>
  <c r="Y113" i="27"/>
  <c r="Y151" i="27" s="1"/>
  <c r="R113" i="27"/>
  <c r="R151" i="27" s="1"/>
  <c r="AC113" i="27"/>
  <c r="AC151" i="27" s="1"/>
  <c r="S113" i="27"/>
  <c r="S151" i="27" s="1"/>
  <c r="AD113" i="27"/>
  <c r="AD151" i="27" s="1"/>
  <c r="M113" i="27"/>
  <c r="M151" i="27" s="1"/>
  <c r="W113" i="27"/>
  <c r="W151" i="27" s="1"/>
  <c r="AH113" i="27"/>
  <c r="AH151" i="27" s="1"/>
  <c r="L115" i="27"/>
  <c r="L153" i="27" s="1"/>
  <c r="P115" i="27"/>
  <c r="P153" i="27" s="1"/>
  <c r="T115" i="27"/>
  <c r="T153" i="27" s="1"/>
  <c r="X115" i="27"/>
  <c r="X153" i="27" s="1"/>
  <c r="AB115" i="27"/>
  <c r="AB153" i="27" s="1"/>
  <c r="AF115" i="27"/>
  <c r="AF153" i="27" s="1"/>
  <c r="M115" i="27"/>
  <c r="M153" i="27" s="1"/>
  <c r="Q115" i="27"/>
  <c r="Q153" i="27" s="1"/>
  <c r="U115" i="27"/>
  <c r="U153" i="27" s="1"/>
  <c r="Y115" i="27"/>
  <c r="Y153" i="27" s="1"/>
  <c r="AC115" i="27"/>
  <c r="AC153" i="27" s="1"/>
  <c r="AG115" i="27"/>
  <c r="AG153" i="27" s="1"/>
  <c r="O115" i="27"/>
  <c r="O153" i="27" s="1"/>
  <c r="W115" i="27"/>
  <c r="W153" i="27" s="1"/>
  <c r="AE115" i="27"/>
  <c r="AE153" i="27" s="1"/>
  <c r="J115" i="27"/>
  <c r="R115" i="27"/>
  <c r="R153" i="27" s="1"/>
  <c r="Z115" i="27"/>
  <c r="Z153" i="27" s="1"/>
  <c r="AH115" i="27"/>
  <c r="AH153" i="27" s="1"/>
  <c r="S115" i="27"/>
  <c r="S153" i="27" s="1"/>
  <c r="AA115" i="27"/>
  <c r="AA153" i="27" s="1"/>
  <c r="N115" i="27"/>
  <c r="N153" i="27" s="1"/>
  <c r="V115" i="27"/>
  <c r="V153" i="27" s="1"/>
  <c r="AD115" i="27"/>
  <c r="AD153" i="27" s="1"/>
  <c r="J107" i="27"/>
  <c r="N107" i="27"/>
  <c r="N145" i="27" s="1"/>
  <c r="R107" i="27"/>
  <c r="R145" i="27" s="1"/>
  <c r="V107" i="27"/>
  <c r="V145" i="27" s="1"/>
  <c r="Z107" i="27"/>
  <c r="Z145" i="27" s="1"/>
  <c r="AD107" i="27"/>
  <c r="AD145" i="27" s="1"/>
  <c r="AH107" i="27"/>
  <c r="AH145" i="27" s="1"/>
  <c r="L107" i="27"/>
  <c r="L145" i="27" s="1"/>
  <c r="Q107" i="27"/>
  <c r="Q145" i="27" s="1"/>
  <c r="W107" i="27"/>
  <c r="W145" i="27" s="1"/>
  <c r="AB107" i="27"/>
  <c r="AB145" i="27" s="1"/>
  <c r="AG107" i="27"/>
  <c r="AG145" i="27" s="1"/>
  <c r="M107" i="27"/>
  <c r="M145" i="27" s="1"/>
  <c r="S107" i="27"/>
  <c r="S145" i="27" s="1"/>
  <c r="X107" i="27"/>
  <c r="X145" i="27" s="1"/>
  <c r="AC107" i="27"/>
  <c r="AC145" i="27" s="1"/>
  <c r="P107" i="27"/>
  <c r="P145" i="27" s="1"/>
  <c r="AA107" i="27"/>
  <c r="AA145" i="27" s="1"/>
  <c r="T107" i="27"/>
  <c r="T145" i="27" s="1"/>
  <c r="AE107" i="27"/>
  <c r="AE145" i="27" s="1"/>
  <c r="U107" i="27"/>
  <c r="U145" i="27" s="1"/>
  <c r="AF107" i="27"/>
  <c r="AF145" i="27" s="1"/>
  <c r="O107" i="27"/>
  <c r="O145" i="27" s="1"/>
  <c r="Y107" i="27"/>
  <c r="Y145" i="27" s="1"/>
  <c r="J103" i="27"/>
  <c r="N103" i="27"/>
  <c r="N141" i="27" s="1"/>
  <c r="R103" i="27"/>
  <c r="R141" i="27" s="1"/>
  <c r="V103" i="27"/>
  <c r="V141" i="27" s="1"/>
  <c r="Z103" i="27"/>
  <c r="Z141" i="27" s="1"/>
  <c r="AD103" i="27"/>
  <c r="AD141" i="27" s="1"/>
  <c r="AH103" i="27"/>
  <c r="AH141" i="27" s="1"/>
  <c r="M103" i="27"/>
  <c r="M141" i="27" s="1"/>
  <c r="S103" i="27"/>
  <c r="S141" i="27" s="1"/>
  <c r="X103" i="27"/>
  <c r="X141" i="27" s="1"/>
  <c r="AC103" i="27"/>
  <c r="AC141" i="27" s="1"/>
  <c r="O103" i="27"/>
  <c r="O141" i="27" s="1"/>
  <c r="T103" i="27"/>
  <c r="T141" i="27" s="1"/>
  <c r="Y103" i="27"/>
  <c r="Y141" i="27" s="1"/>
  <c r="AE103" i="27"/>
  <c r="AE141" i="27" s="1"/>
  <c r="Q103" i="27"/>
  <c r="Q141" i="27" s="1"/>
  <c r="AB103" i="27"/>
  <c r="AB141" i="27" s="1"/>
  <c r="U103" i="27"/>
  <c r="U141" i="27" s="1"/>
  <c r="AF103" i="27"/>
  <c r="AF141" i="27" s="1"/>
  <c r="L103" i="27"/>
  <c r="L141" i="27" s="1"/>
  <c r="W103" i="27"/>
  <c r="W141" i="27" s="1"/>
  <c r="AG103" i="27"/>
  <c r="AG141" i="27" s="1"/>
  <c r="P103" i="27"/>
  <c r="P141" i="27" s="1"/>
  <c r="AA103" i="27"/>
  <c r="AA141" i="27" s="1"/>
  <c r="L94" i="27"/>
  <c r="L132" i="27" s="1"/>
  <c r="P94" i="27"/>
  <c r="P132" i="27" s="1"/>
  <c r="T94" i="27"/>
  <c r="T132" i="27" s="1"/>
  <c r="X94" i="27"/>
  <c r="X132" i="27" s="1"/>
  <c r="AB94" i="27"/>
  <c r="AB132" i="27" s="1"/>
  <c r="AF94" i="27"/>
  <c r="AF132" i="27" s="1"/>
  <c r="Q94" i="27"/>
  <c r="Q132" i="27" s="1"/>
  <c r="V94" i="27"/>
  <c r="V132" i="27" s="1"/>
  <c r="AA94" i="27"/>
  <c r="AA132" i="27" s="1"/>
  <c r="AG94" i="27"/>
  <c r="AG132" i="27" s="1"/>
  <c r="N94" i="27"/>
  <c r="N132" i="27" s="1"/>
  <c r="U94" i="27"/>
  <c r="U132" i="27" s="1"/>
  <c r="AC94" i="27"/>
  <c r="AC132" i="27" s="1"/>
  <c r="O94" i="27"/>
  <c r="O132" i="27" s="1"/>
  <c r="W94" i="27"/>
  <c r="W132" i="27" s="1"/>
  <c r="AD94" i="27"/>
  <c r="AD132" i="27" s="1"/>
  <c r="J94" i="27"/>
  <c r="R94" i="27"/>
  <c r="R132" i="27" s="1"/>
  <c r="Y94" i="27"/>
  <c r="Y132" i="27" s="1"/>
  <c r="AE94" i="27"/>
  <c r="AE132" i="27" s="1"/>
  <c r="Z94" i="27"/>
  <c r="Z132" i="27" s="1"/>
  <c r="AH94" i="27"/>
  <c r="AH132" i="27" s="1"/>
  <c r="M94" i="27"/>
  <c r="M132" i="27" s="1"/>
  <c r="S94" i="27"/>
  <c r="S132" i="27" s="1"/>
  <c r="O89" i="27"/>
  <c r="O127" i="27" s="1"/>
  <c r="S89" i="27"/>
  <c r="S127" i="27" s="1"/>
  <c r="W89" i="27"/>
  <c r="W127" i="27" s="1"/>
  <c r="AA89" i="27"/>
  <c r="AA127" i="27" s="1"/>
  <c r="AE89" i="27"/>
  <c r="AE127" i="27" s="1"/>
  <c r="M89" i="27"/>
  <c r="M127" i="27" s="1"/>
  <c r="R89" i="27"/>
  <c r="R127" i="27" s="1"/>
  <c r="X89" i="27"/>
  <c r="X127" i="27" s="1"/>
  <c r="AC89" i="27"/>
  <c r="AC127" i="27" s="1"/>
  <c r="AH89" i="27"/>
  <c r="AH127" i="27" s="1"/>
  <c r="N89" i="27"/>
  <c r="N127" i="27" s="1"/>
  <c r="U89" i="27"/>
  <c r="U127" i="27" s="1"/>
  <c r="AB89" i="27"/>
  <c r="AB127" i="27" s="1"/>
  <c r="P89" i="27"/>
  <c r="P127" i="27" s="1"/>
  <c r="V89" i="27"/>
  <c r="V127" i="27" s="1"/>
  <c r="AD89" i="27"/>
  <c r="AD127" i="27" s="1"/>
  <c r="J89" i="27"/>
  <c r="Q89" i="27"/>
  <c r="Q127" i="27" s="1"/>
  <c r="Y89" i="27"/>
  <c r="Y127" i="27" s="1"/>
  <c r="AF89" i="27"/>
  <c r="AF127" i="27" s="1"/>
  <c r="T89" i="27"/>
  <c r="T127" i="27" s="1"/>
  <c r="Z89" i="27"/>
  <c r="Z127" i="27" s="1"/>
  <c r="AG89" i="27"/>
  <c r="AG127" i="27" s="1"/>
  <c r="L89" i="27"/>
  <c r="L127" i="27" s="1"/>
  <c r="H89" i="27"/>
  <c r="H127" i="27" s="1"/>
  <c r="I95" i="27"/>
  <c r="I133" i="27" s="1"/>
  <c r="I98" i="27"/>
  <c r="I136" i="27" s="1"/>
  <c r="J99" i="27"/>
  <c r="N99" i="27"/>
  <c r="N137" i="27" s="1"/>
  <c r="R99" i="27"/>
  <c r="R137" i="27" s="1"/>
  <c r="V99" i="27"/>
  <c r="V137" i="27" s="1"/>
  <c r="Z99" i="27"/>
  <c r="Z137" i="27" s="1"/>
  <c r="AD99" i="27"/>
  <c r="AD137" i="27" s="1"/>
  <c r="AH99" i="27"/>
  <c r="AH137" i="27" s="1"/>
  <c r="O99" i="27"/>
  <c r="O137" i="27" s="1"/>
  <c r="T99" i="27"/>
  <c r="T137" i="27" s="1"/>
  <c r="Y99" i="27"/>
  <c r="Y137" i="27" s="1"/>
  <c r="AE99" i="27"/>
  <c r="AE137" i="27" s="1"/>
  <c r="P99" i="27"/>
  <c r="P137" i="27" s="1"/>
  <c r="U99" i="27"/>
  <c r="U137" i="27" s="1"/>
  <c r="AA99" i="27"/>
  <c r="AA137" i="27" s="1"/>
  <c r="AF99" i="27"/>
  <c r="AF137" i="27" s="1"/>
  <c r="S99" i="27"/>
  <c r="S137" i="27" s="1"/>
  <c r="AC99" i="27"/>
  <c r="AC137" i="27" s="1"/>
  <c r="L99" i="27"/>
  <c r="L137" i="27" s="1"/>
  <c r="W99" i="27"/>
  <c r="W137" i="27" s="1"/>
  <c r="AG99" i="27"/>
  <c r="AG137" i="27" s="1"/>
  <c r="M99" i="27"/>
  <c r="M137" i="27" s="1"/>
  <c r="X99" i="27"/>
  <c r="X137" i="27" s="1"/>
  <c r="Q99" i="27"/>
  <c r="Q137" i="27" s="1"/>
  <c r="AB99" i="27"/>
  <c r="AB137" i="27" s="1"/>
  <c r="H103" i="27"/>
  <c r="H141" i="27" s="1"/>
  <c r="I108" i="27"/>
  <c r="I146" i="27" s="1"/>
  <c r="H114" i="27"/>
  <c r="H152" i="27" s="1"/>
  <c r="M106" i="27"/>
  <c r="M144" i="27" s="1"/>
  <c r="Q106" i="27"/>
  <c r="Q144" i="27" s="1"/>
  <c r="U106" i="27"/>
  <c r="U144" i="27" s="1"/>
  <c r="Y106" i="27"/>
  <c r="Y144" i="27" s="1"/>
  <c r="AC106" i="27"/>
  <c r="AC144" i="27" s="1"/>
  <c r="AG106" i="27"/>
  <c r="AG144" i="27" s="1"/>
  <c r="L106" i="27"/>
  <c r="L144" i="27" s="1"/>
  <c r="R106" i="27"/>
  <c r="R144" i="27" s="1"/>
  <c r="W106" i="27"/>
  <c r="W144" i="27" s="1"/>
  <c r="AB106" i="27"/>
  <c r="AB144" i="27" s="1"/>
  <c r="AH106" i="27"/>
  <c r="AH144" i="27" s="1"/>
  <c r="N106" i="27"/>
  <c r="N144" i="27" s="1"/>
  <c r="S106" i="27"/>
  <c r="S144" i="27" s="1"/>
  <c r="X106" i="27"/>
  <c r="X144" i="27" s="1"/>
  <c r="AD106" i="27"/>
  <c r="AD144" i="27" s="1"/>
  <c r="V106" i="27"/>
  <c r="V144" i="27" s="1"/>
  <c r="AF106" i="27"/>
  <c r="AF144" i="27" s="1"/>
  <c r="O106" i="27"/>
  <c r="O144" i="27" s="1"/>
  <c r="Z106" i="27"/>
  <c r="Z144" i="27" s="1"/>
  <c r="P106" i="27"/>
  <c r="P144" i="27" s="1"/>
  <c r="AA106" i="27"/>
  <c r="AA144" i="27" s="1"/>
  <c r="J106" i="27"/>
  <c r="T106" i="27"/>
  <c r="T144" i="27" s="1"/>
  <c r="AE106" i="27"/>
  <c r="AE144" i="27" s="1"/>
  <c r="J88" i="27"/>
  <c r="N88" i="27"/>
  <c r="N126" i="27" s="1"/>
  <c r="R88" i="27"/>
  <c r="R126" i="27" s="1"/>
  <c r="V88" i="27"/>
  <c r="V126" i="27" s="1"/>
  <c r="Z88" i="27"/>
  <c r="Z126" i="27" s="1"/>
  <c r="AD88" i="27"/>
  <c r="AD126" i="27" s="1"/>
  <c r="AH88" i="27"/>
  <c r="AH126" i="27" s="1"/>
  <c r="M88" i="27"/>
  <c r="M126" i="27" s="1"/>
  <c r="S88" i="27"/>
  <c r="S126" i="27" s="1"/>
  <c r="X88" i="27"/>
  <c r="X126" i="27" s="1"/>
  <c r="AC88" i="27"/>
  <c r="AC126" i="27" s="1"/>
  <c r="L88" i="27"/>
  <c r="L126" i="27" s="1"/>
  <c r="T88" i="27"/>
  <c r="T126" i="27" s="1"/>
  <c r="AA88" i="27"/>
  <c r="AA126" i="27" s="1"/>
  <c r="AG88" i="27"/>
  <c r="AG126" i="27" s="1"/>
  <c r="O88" i="27"/>
  <c r="O126" i="27" s="1"/>
  <c r="U88" i="27"/>
  <c r="U126" i="27" s="1"/>
  <c r="AB88" i="27"/>
  <c r="AB126" i="27" s="1"/>
  <c r="P88" i="27"/>
  <c r="P126" i="27" s="1"/>
  <c r="W88" i="27"/>
  <c r="W126" i="27" s="1"/>
  <c r="AE88" i="27"/>
  <c r="AE126" i="27" s="1"/>
  <c r="Q88" i="27"/>
  <c r="Q126" i="27" s="1"/>
  <c r="Y88" i="27"/>
  <c r="Y126" i="27" s="1"/>
  <c r="AF88" i="27"/>
  <c r="AF126" i="27" s="1"/>
  <c r="H87" i="27"/>
  <c r="H125" i="27" s="1"/>
  <c r="I91" i="27"/>
  <c r="I129" i="27" s="1"/>
  <c r="H94" i="27"/>
  <c r="H132" i="27" s="1"/>
  <c r="M95" i="27"/>
  <c r="M133" i="27" s="1"/>
  <c r="Q95" i="27"/>
  <c r="Q133" i="27" s="1"/>
  <c r="U95" i="27"/>
  <c r="U133" i="27" s="1"/>
  <c r="Y95" i="27"/>
  <c r="Y133" i="27" s="1"/>
  <c r="AC95" i="27"/>
  <c r="AC133" i="27" s="1"/>
  <c r="AG95" i="27"/>
  <c r="AG133" i="27" s="1"/>
  <c r="P95" i="27"/>
  <c r="P133" i="27" s="1"/>
  <c r="V95" i="27"/>
  <c r="V133" i="27" s="1"/>
  <c r="AA95" i="27"/>
  <c r="AA133" i="27" s="1"/>
  <c r="AF95" i="27"/>
  <c r="AF133" i="27" s="1"/>
  <c r="O95" i="27"/>
  <c r="O133" i="27" s="1"/>
  <c r="W95" i="27"/>
  <c r="W133" i="27" s="1"/>
  <c r="AD95" i="27"/>
  <c r="AD133" i="27" s="1"/>
  <c r="J95" i="27"/>
  <c r="R95" i="27"/>
  <c r="R133" i="27" s="1"/>
  <c r="X95" i="27"/>
  <c r="X133" i="27" s="1"/>
  <c r="AE95" i="27"/>
  <c r="AE133" i="27" s="1"/>
  <c r="L95" i="27"/>
  <c r="L133" i="27" s="1"/>
  <c r="S95" i="27"/>
  <c r="S133" i="27" s="1"/>
  <c r="Z95" i="27"/>
  <c r="Z133" i="27" s="1"/>
  <c r="AH95" i="27"/>
  <c r="AH133" i="27" s="1"/>
  <c r="AB95" i="27"/>
  <c r="AB133" i="27" s="1"/>
  <c r="N95" i="27"/>
  <c r="N133" i="27" s="1"/>
  <c r="T95" i="27"/>
  <c r="T133" i="27" s="1"/>
  <c r="H100" i="27"/>
  <c r="H138" i="27" s="1"/>
  <c r="I105" i="27"/>
  <c r="I143" i="27" s="1"/>
  <c r="O108" i="27"/>
  <c r="O146" i="27" s="1"/>
  <c r="S108" i="27"/>
  <c r="S146" i="27" s="1"/>
  <c r="W108" i="27"/>
  <c r="W146" i="27" s="1"/>
  <c r="AA108" i="27"/>
  <c r="AA146" i="27" s="1"/>
  <c r="AE108" i="27"/>
  <c r="AE146" i="27" s="1"/>
  <c r="L108" i="27"/>
  <c r="L146" i="27" s="1"/>
  <c r="Q108" i="27"/>
  <c r="Q146" i="27" s="1"/>
  <c r="V108" i="27"/>
  <c r="V146" i="27" s="1"/>
  <c r="AB108" i="27"/>
  <c r="AB146" i="27" s="1"/>
  <c r="AG108" i="27"/>
  <c r="AG146" i="27" s="1"/>
  <c r="M108" i="27"/>
  <c r="M146" i="27" s="1"/>
  <c r="R108" i="27"/>
  <c r="R146" i="27" s="1"/>
  <c r="X108" i="27"/>
  <c r="X146" i="27" s="1"/>
  <c r="AC108" i="27"/>
  <c r="AC146" i="27" s="1"/>
  <c r="AH108" i="27"/>
  <c r="AH146" i="27" s="1"/>
  <c r="J108" i="27"/>
  <c r="U108" i="27"/>
  <c r="U146" i="27" s="1"/>
  <c r="AF108" i="27"/>
  <c r="AF146" i="27" s="1"/>
  <c r="N108" i="27"/>
  <c r="N146" i="27" s="1"/>
  <c r="Y108" i="27"/>
  <c r="Y146" i="27" s="1"/>
  <c r="P108" i="27"/>
  <c r="P146" i="27" s="1"/>
  <c r="Z108" i="27"/>
  <c r="Z146" i="27" s="1"/>
  <c r="T108" i="27"/>
  <c r="T146" i="27" s="1"/>
  <c r="AD108" i="27"/>
  <c r="AD146" i="27" s="1"/>
  <c r="L109" i="27"/>
  <c r="L147" i="27" s="1"/>
  <c r="P109" i="27"/>
  <c r="P147" i="27" s="1"/>
  <c r="T109" i="27"/>
  <c r="T147" i="27" s="1"/>
  <c r="X109" i="27"/>
  <c r="X147" i="27" s="1"/>
  <c r="AB109" i="27"/>
  <c r="AB147" i="27" s="1"/>
  <c r="AF109" i="27"/>
  <c r="AF147" i="27" s="1"/>
  <c r="Q109" i="27"/>
  <c r="Q147" i="27" s="1"/>
  <c r="V109" i="27"/>
  <c r="V147" i="27" s="1"/>
  <c r="AA109" i="27"/>
  <c r="AA147" i="27" s="1"/>
  <c r="AG109" i="27"/>
  <c r="AG147" i="27" s="1"/>
  <c r="M109" i="27"/>
  <c r="M147" i="27" s="1"/>
  <c r="R109" i="27"/>
  <c r="R147" i="27" s="1"/>
  <c r="W109" i="27"/>
  <c r="W147" i="27" s="1"/>
  <c r="AC109" i="27"/>
  <c r="AC147" i="27" s="1"/>
  <c r="AH109" i="27"/>
  <c r="AH147" i="27" s="1"/>
  <c r="O109" i="27"/>
  <c r="O147" i="27" s="1"/>
  <c r="Z109" i="27"/>
  <c r="Z147" i="27" s="1"/>
  <c r="S109" i="27"/>
  <c r="S147" i="27" s="1"/>
  <c r="AD109" i="27"/>
  <c r="AD147" i="27" s="1"/>
  <c r="J109" i="27"/>
  <c r="U109" i="27"/>
  <c r="U147" i="27" s="1"/>
  <c r="AE109" i="27"/>
  <c r="AE147" i="27" s="1"/>
  <c r="N109" i="27"/>
  <c r="N147" i="27" s="1"/>
  <c r="Y109" i="27"/>
  <c r="Y147" i="27" s="1"/>
  <c r="J111" i="27"/>
  <c r="N111" i="27"/>
  <c r="N149" i="27" s="1"/>
  <c r="R111" i="27"/>
  <c r="R149" i="27" s="1"/>
  <c r="V111" i="27"/>
  <c r="V149" i="27" s="1"/>
  <c r="Z111" i="27"/>
  <c r="Z149" i="27" s="1"/>
  <c r="AD111" i="27"/>
  <c r="AD149" i="27" s="1"/>
  <c r="AH111" i="27"/>
  <c r="AH149" i="27" s="1"/>
  <c r="P111" i="27"/>
  <c r="P149" i="27" s="1"/>
  <c r="U111" i="27"/>
  <c r="U149" i="27" s="1"/>
  <c r="AA111" i="27"/>
  <c r="AA149" i="27" s="1"/>
  <c r="AF111" i="27"/>
  <c r="AF149" i="27" s="1"/>
  <c r="L111" i="27"/>
  <c r="L149" i="27" s="1"/>
  <c r="Q111" i="27"/>
  <c r="Q149" i="27" s="1"/>
  <c r="W111" i="27"/>
  <c r="W149" i="27" s="1"/>
  <c r="AB111" i="27"/>
  <c r="AB149" i="27" s="1"/>
  <c r="AG111" i="27"/>
  <c r="AG149" i="27" s="1"/>
  <c r="O111" i="27"/>
  <c r="O149" i="27" s="1"/>
  <c r="Y111" i="27"/>
  <c r="Y149" i="27" s="1"/>
  <c r="S111" i="27"/>
  <c r="S149" i="27" s="1"/>
  <c r="AC111" i="27"/>
  <c r="AC149" i="27" s="1"/>
  <c r="T111" i="27"/>
  <c r="T149" i="27" s="1"/>
  <c r="AE111" i="27"/>
  <c r="AE149" i="27" s="1"/>
  <c r="M111" i="27"/>
  <c r="M149" i="27" s="1"/>
  <c r="X111" i="27"/>
  <c r="X149" i="27" s="1"/>
  <c r="O100" i="27"/>
  <c r="O138" i="27" s="1"/>
  <c r="S100" i="27"/>
  <c r="S138" i="27" s="1"/>
  <c r="W100" i="27"/>
  <c r="W138" i="27" s="1"/>
  <c r="AA100" i="27"/>
  <c r="AA138" i="27" s="1"/>
  <c r="AE100" i="27"/>
  <c r="AE138" i="27" s="1"/>
  <c r="N100" i="27"/>
  <c r="N138" i="27" s="1"/>
  <c r="T100" i="27"/>
  <c r="T138" i="27" s="1"/>
  <c r="Y100" i="27"/>
  <c r="Y138" i="27" s="1"/>
  <c r="AD100" i="27"/>
  <c r="AD138" i="27" s="1"/>
  <c r="J100" i="27"/>
  <c r="P100" i="27"/>
  <c r="P138" i="27" s="1"/>
  <c r="U100" i="27"/>
  <c r="U138" i="27" s="1"/>
  <c r="Z100" i="27"/>
  <c r="Z138" i="27" s="1"/>
  <c r="AF100" i="27"/>
  <c r="AF138" i="27" s="1"/>
  <c r="M100" i="27"/>
  <c r="M138" i="27" s="1"/>
  <c r="X100" i="27"/>
  <c r="X138" i="27" s="1"/>
  <c r="AH100" i="27"/>
  <c r="AH138" i="27" s="1"/>
  <c r="Q100" i="27"/>
  <c r="Q138" i="27" s="1"/>
  <c r="AB100" i="27"/>
  <c r="AB138" i="27" s="1"/>
  <c r="R100" i="27"/>
  <c r="R138" i="27" s="1"/>
  <c r="AC100" i="27"/>
  <c r="AC138" i="27" s="1"/>
  <c r="L100" i="27"/>
  <c r="L138" i="27" s="1"/>
  <c r="V100" i="27"/>
  <c r="V138" i="27" s="1"/>
  <c r="AG100" i="27"/>
  <c r="AG138" i="27" s="1"/>
  <c r="L86" i="27"/>
  <c r="L124" i="27" s="1"/>
  <c r="P86" i="27"/>
  <c r="P124" i="27" s="1"/>
  <c r="T86" i="27"/>
  <c r="T124" i="27" s="1"/>
  <c r="X86" i="27"/>
  <c r="X124" i="27" s="1"/>
  <c r="AB86" i="27"/>
  <c r="AB124" i="27" s="1"/>
  <c r="AF86" i="27"/>
  <c r="AF124" i="27" s="1"/>
  <c r="N86" i="27"/>
  <c r="N124" i="27" s="1"/>
  <c r="S86" i="27"/>
  <c r="S124" i="27" s="1"/>
  <c r="Y86" i="27"/>
  <c r="Y124" i="27" s="1"/>
  <c r="AD86" i="27"/>
  <c r="AD124" i="27" s="1"/>
  <c r="J86" i="27"/>
  <c r="Q86" i="27"/>
  <c r="Q124" i="27" s="1"/>
  <c r="W86" i="27"/>
  <c r="W124" i="27" s="1"/>
  <c r="AE86" i="27"/>
  <c r="AE124" i="27" s="1"/>
  <c r="R86" i="27"/>
  <c r="R124" i="27" s="1"/>
  <c r="Z86" i="27"/>
  <c r="Z124" i="27" s="1"/>
  <c r="AG86" i="27"/>
  <c r="AG124" i="27" s="1"/>
  <c r="M86" i="27"/>
  <c r="M124" i="27" s="1"/>
  <c r="U86" i="27"/>
  <c r="U124" i="27" s="1"/>
  <c r="AA86" i="27"/>
  <c r="AA124" i="27" s="1"/>
  <c r="AH86" i="27"/>
  <c r="AH124" i="27" s="1"/>
  <c r="O86" i="27"/>
  <c r="O124" i="27" s="1"/>
  <c r="V86" i="27"/>
  <c r="V124" i="27" s="1"/>
  <c r="AC86" i="27"/>
  <c r="AC124" i="27" s="1"/>
  <c r="H90" i="27"/>
  <c r="H128" i="27" s="1"/>
  <c r="H93" i="27"/>
  <c r="H131" i="27" s="1"/>
  <c r="I94" i="27"/>
  <c r="I132" i="27" s="1"/>
  <c r="H96" i="27"/>
  <c r="H134" i="27" s="1"/>
  <c r="O97" i="27"/>
  <c r="O135" i="27" s="1"/>
  <c r="S97" i="27"/>
  <c r="S135" i="27" s="1"/>
  <c r="W97" i="27"/>
  <c r="W135" i="27" s="1"/>
  <c r="AA97" i="27"/>
  <c r="AA135" i="27" s="1"/>
  <c r="AE97" i="27"/>
  <c r="AE135" i="27" s="1"/>
  <c r="J97" i="27"/>
  <c r="P97" i="27"/>
  <c r="P135" i="27" s="1"/>
  <c r="U97" i="27"/>
  <c r="U135" i="27" s="1"/>
  <c r="Z97" i="27"/>
  <c r="Z135" i="27" s="1"/>
  <c r="AF97" i="27"/>
  <c r="AF135" i="27" s="1"/>
  <c r="L97" i="27"/>
  <c r="L135" i="27" s="1"/>
  <c r="R97" i="27"/>
  <c r="R135" i="27" s="1"/>
  <c r="Y97" i="27"/>
  <c r="Y135" i="27" s="1"/>
  <c r="AG97" i="27"/>
  <c r="AG135" i="27" s="1"/>
  <c r="M97" i="27"/>
  <c r="M135" i="27" s="1"/>
  <c r="T97" i="27"/>
  <c r="T135" i="27" s="1"/>
  <c r="AB97" i="27"/>
  <c r="AB135" i="27" s="1"/>
  <c r="AH97" i="27"/>
  <c r="AH135" i="27" s="1"/>
  <c r="N97" i="27"/>
  <c r="N135" i="27" s="1"/>
  <c r="V97" i="27"/>
  <c r="V135" i="27" s="1"/>
  <c r="AC97" i="27"/>
  <c r="AC135" i="27" s="1"/>
  <c r="AD97" i="27"/>
  <c r="AD135" i="27" s="1"/>
  <c r="Q97" i="27"/>
  <c r="Q135" i="27" s="1"/>
  <c r="X97" i="27"/>
  <c r="X135" i="27" s="1"/>
  <c r="H99" i="27"/>
  <c r="H137" i="27" s="1"/>
  <c r="I100" i="27"/>
  <c r="I138" i="27" s="1"/>
  <c r="H102" i="27"/>
  <c r="H140" i="27" s="1"/>
  <c r="H104" i="27"/>
  <c r="H142" i="27" s="1"/>
  <c r="H106" i="27"/>
  <c r="H144" i="27" s="1"/>
  <c r="I107" i="27"/>
  <c r="I145" i="27" s="1"/>
  <c r="H110" i="27"/>
  <c r="H148" i="27" s="1"/>
  <c r="I113" i="27"/>
  <c r="I151" i="27" s="1"/>
  <c r="I114" i="27"/>
  <c r="I152" i="27" s="1"/>
  <c r="I115" i="27"/>
  <c r="I153" i="27" s="1"/>
  <c r="M110" i="27"/>
  <c r="M148" i="27" s="1"/>
  <c r="Q110" i="27"/>
  <c r="Q148" i="27" s="1"/>
  <c r="U110" i="27"/>
  <c r="U148" i="27" s="1"/>
  <c r="Y110" i="27"/>
  <c r="Y148" i="27" s="1"/>
  <c r="AC110" i="27"/>
  <c r="AC148" i="27" s="1"/>
  <c r="AG110" i="27"/>
  <c r="AG148" i="27" s="1"/>
  <c r="P110" i="27"/>
  <c r="P148" i="27" s="1"/>
  <c r="V110" i="27"/>
  <c r="V148" i="27" s="1"/>
  <c r="AA110" i="27"/>
  <c r="AA148" i="27" s="1"/>
  <c r="AF110" i="27"/>
  <c r="AF148" i="27" s="1"/>
  <c r="L110" i="27"/>
  <c r="L148" i="27" s="1"/>
  <c r="R110" i="27"/>
  <c r="R148" i="27" s="1"/>
  <c r="W110" i="27"/>
  <c r="W148" i="27" s="1"/>
  <c r="AB110" i="27"/>
  <c r="AB148" i="27" s="1"/>
  <c r="AH110" i="27"/>
  <c r="AH148" i="27" s="1"/>
  <c r="J110" i="27"/>
  <c r="T110" i="27"/>
  <c r="T148" i="27" s="1"/>
  <c r="AE110" i="27"/>
  <c r="AE148" i="27" s="1"/>
  <c r="N110" i="27"/>
  <c r="N148" i="27" s="1"/>
  <c r="X110" i="27"/>
  <c r="X148" i="27" s="1"/>
  <c r="O110" i="27"/>
  <c r="O148" i="27" s="1"/>
  <c r="Z110" i="27"/>
  <c r="Z148" i="27" s="1"/>
  <c r="S110" i="27"/>
  <c r="S148" i="27" s="1"/>
  <c r="AD110" i="27"/>
  <c r="AD148" i="27" s="1"/>
  <c r="O104" i="27"/>
  <c r="O142" i="27" s="1"/>
  <c r="S104" i="27"/>
  <c r="S142" i="27" s="1"/>
  <c r="W104" i="27"/>
  <c r="W142" i="27" s="1"/>
  <c r="AA104" i="27"/>
  <c r="AA142" i="27" s="1"/>
  <c r="AE104" i="27"/>
  <c r="AE142" i="27" s="1"/>
  <c r="M104" i="27"/>
  <c r="M142" i="27" s="1"/>
  <c r="R104" i="27"/>
  <c r="R142" i="27" s="1"/>
  <c r="X104" i="27"/>
  <c r="X142" i="27" s="1"/>
  <c r="AC104" i="27"/>
  <c r="AC142" i="27" s="1"/>
  <c r="AH104" i="27"/>
  <c r="AH142" i="27" s="1"/>
  <c r="N104" i="27"/>
  <c r="N142" i="27" s="1"/>
  <c r="T104" i="27"/>
  <c r="T142" i="27" s="1"/>
  <c r="Y104" i="27"/>
  <c r="Y142" i="27" s="1"/>
  <c r="AD104" i="27"/>
  <c r="AD142" i="27" s="1"/>
  <c r="L104" i="27"/>
  <c r="L142" i="27" s="1"/>
  <c r="V104" i="27"/>
  <c r="V142" i="27" s="1"/>
  <c r="AG104" i="27"/>
  <c r="AG142" i="27" s="1"/>
  <c r="P104" i="27"/>
  <c r="P142" i="27" s="1"/>
  <c r="Z104" i="27"/>
  <c r="Z142" i="27" s="1"/>
  <c r="Q104" i="27"/>
  <c r="Q142" i="27" s="1"/>
  <c r="AB104" i="27"/>
  <c r="AB142" i="27" s="1"/>
  <c r="J104" i="27"/>
  <c r="U104" i="27"/>
  <c r="U142" i="27" s="1"/>
  <c r="AF104" i="27"/>
  <c r="AF142" i="27" s="1"/>
  <c r="J96" i="27"/>
  <c r="N96" i="27"/>
  <c r="N134" i="27" s="1"/>
  <c r="R96" i="27"/>
  <c r="R134" i="27" s="1"/>
  <c r="V96" i="27"/>
  <c r="V134" i="27" s="1"/>
  <c r="Z96" i="27"/>
  <c r="Z134" i="27" s="1"/>
  <c r="AD96" i="27"/>
  <c r="AD134" i="27" s="1"/>
  <c r="AH96" i="27"/>
  <c r="AH134" i="27" s="1"/>
  <c r="P96" i="27"/>
  <c r="P134" i="27" s="1"/>
  <c r="U96" i="27"/>
  <c r="U134" i="27" s="1"/>
  <c r="AA96" i="27"/>
  <c r="AA134" i="27" s="1"/>
  <c r="AF96" i="27"/>
  <c r="AF134" i="27" s="1"/>
  <c r="Q96" i="27"/>
  <c r="Q134" i="27" s="1"/>
  <c r="X96" i="27"/>
  <c r="X134" i="27" s="1"/>
  <c r="AE96" i="27"/>
  <c r="AE134" i="27" s="1"/>
  <c r="L96" i="27"/>
  <c r="L134" i="27" s="1"/>
  <c r="S96" i="27"/>
  <c r="S134" i="27" s="1"/>
  <c r="Y96" i="27"/>
  <c r="Y134" i="27" s="1"/>
  <c r="AG96" i="27"/>
  <c r="AG134" i="27" s="1"/>
  <c r="M96" i="27"/>
  <c r="M134" i="27" s="1"/>
  <c r="T96" i="27"/>
  <c r="T134" i="27" s="1"/>
  <c r="AB96" i="27"/>
  <c r="AB134" i="27" s="1"/>
  <c r="AC96" i="27"/>
  <c r="AC134" i="27" s="1"/>
  <c r="O96" i="27"/>
  <c r="O134" i="27" s="1"/>
  <c r="W96" i="27"/>
  <c r="W134" i="27" s="1"/>
  <c r="L90" i="27"/>
  <c r="L128" i="27" s="1"/>
  <c r="P90" i="27"/>
  <c r="P128" i="27" s="1"/>
  <c r="T90" i="27"/>
  <c r="T128" i="27" s="1"/>
  <c r="X90" i="27"/>
  <c r="X128" i="27" s="1"/>
  <c r="AB90" i="27"/>
  <c r="AB128" i="27" s="1"/>
  <c r="AF90" i="27"/>
  <c r="AF128" i="27" s="1"/>
  <c r="M90" i="27"/>
  <c r="M128" i="27" s="1"/>
  <c r="R90" i="27"/>
  <c r="R128" i="27" s="1"/>
  <c r="W90" i="27"/>
  <c r="W128" i="27" s="1"/>
  <c r="AC90" i="27"/>
  <c r="AC128" i="27" s="1"/>
  <c r="AH90" i="27"/>
  <c r="AH128" i="27" s="1"/>
  <c r="O90" i="27"/>
  <c r="O128" i="27" s="1"/>
  <c r="V90" i="27"/>
  <c r="V128" i="27" s="1"/>
  <c r="AD90" i="27"/>
  <c r="AD128" i="27" s="1"/>
  <c r="J90" i="27"/>
  <c r="Q90" i="27"/>
  <c r="Q128" i="27" s="1"/>
  <c r="Y90" i="27"/>
  <c r="Y128" i="27" s="1"/>
  <c r="AE90" i="27"/>
  <c r="AE128" i="27" s="1"/>
  <c r="S90" i="27"/>
  <c r="S128" i="27" s="1"/>
  <c r="Z90" i="27"/>
  <c r="Z128" i="27" s="1"/>
  <c r="AG90" i="27"/>
  <c r="AG128" i="27" s="1"/>
  <c r="U90" i="27"/>
  <c r="U128" i="27" s="1"/>
  <c r="AA90" i="27"/>
  <c r="AA128" i="27" s="1"/>
  <c r="N90" i="27"/>
  <c r="N128" i="27" s="1"/>
  <c r="R100" i="29"/>
  <c r="R139" i="29" s="1"/>
  <c r="M104" i="25"/>
  <c r="N49" i="22"/>
  <c r="N87" i="22" s="1"/>
  <c r="R49" i="22"/>
  <c r="R87" i="22" s="1"/>
  <c r="N51" i="22"/>
  <c r="N89" i="22" s="1"/>
  <c r="N53" i="22"/>
  <c r="N91" i="22" s="1"/>
  <c r="R53" i="22"/>
  <c r="N55" i="22"/>
  <c r="R55" i="22"/>
  <c r="R93" i="22" s="1"/>
  <c r="N57" i="22"/>
  <c r="N95" i="22" s="1"/>
  <c r="R57" i="22"/>
  <c r="N59" i="22"/>
  <c r="N97" i="22" s="1"/>
  <c r="R59" i="22"/>
  <c r="R97" i="22" s="1"/>
  <c r="N61" i="22"/>
  <c r="N99" i="22" s="1"/>
  <c r="R61" i="22"/>
  <c r="R99" i="22" s="1"/>
  <c r="N63" i="22"/>
  <c r="N101" i="22" s="1"/>
  <c r="R63" i="22"/>
  <c r="R101" i="22" s="1"/>
  <c r="N65" i="22"/>
  <c r="N103" i="22" s="1"/>
  <c r="R65" i="22"/>
  <c r="R103" i="22" s="1"/>
  <c r="N67" i="22"/>
  <c r="N105" i="22" s="1"/>
  <c r="R67" i="22"/>
  <c r="N69" i="22"/>
  <c r="N107" i="22" s="1"/>
  <c r="R69" i="22"/>
  <c r="R107" i="22" s="1"/>
  <c r="L49" i="22"/>
  <c r="L87" i="22" s="1"/>
  <c r="P49" i="22"/>
  <c r="P51" i="22"/>
  <c r="P89" i="22" s="1"/>
  <c r="L53" i="22"/>
  <c r="L91" i="22" s="1"/>
  <c r="P53" i="22"/>
  <c r="P91" i="22" s="1"/>
  <c r="L55" i="22"/>
  <c r="P55" i="22"/>
  <c r="P93" i="22" s="1"/>
  <c r="L57" i="22"/>
  <c r="P57" i="22"/>
  <c r="P95" i="22" s="1"/>
  <c r="L59" i="22"/>
  <c r="L97" i="22" s="1"/>
  <c r="P59" i="22"/>
  <c r="P97" i="22" s="1"/>
  <c r="L61" i="22"/>
  <c r="L99" i="22" s="1"/>
  <c r="P61" i="22"/>
  <c r="P99" i="22" s="1"/>
  <c r="L63" i="22"/>
  <c r="L101" i="22" s="1"/>
  <c r="P63" i="22"/>
  <c r="P101" i="22" s="1"/>
  <c r="L65" i="22"/>
  <c r="L103" i="22" s="1"/>
  <c r="P65" i="22"/>
  <c r="P103" i="22" s="1"/>
  <c r="L67" i="22"/>
  <c r="P67" i="22"/>
  <c r="P105" i="22" s="1"/>
  <c r="L69" i="22"/>
  <c r="L107" i="22" s="1"/>
  <c r="P69" i="22"/>
  <c r="P107" i="22" s="1"/>
  <c r="Z117" i="29"/>
  <c r="Z156" i="29" s="1"/>
  <c r="AD112" i="29"/>
  <c r="AD151" i="29" s="1"/>
  <c r="X113" i="29"/>
  <c r="X152" i="29" s="1"/>
  <c r="S109" i="29"/>
  <c r="S148" i="29" s="1"/>
  <c r="AB104" i="29"/>
  <c r="AB143" i="29" s="1"/>
  <c r="K93" i="25"/>
  <c r="K107" i="25"/>
  <c r="M100" i="29"/>
  <c r="M139" i="29" s="1"/>
  <c r="W107" i="22"/>
  <c r="W91" i="22"/>
  <c r="R92" i="33"/>
  <c r="R130" i="33" s="1"/>
  <c r="W99" i="22"/>
  <c r="W105" i="22"/>
  <c r="R108" i="31"/>
  <c r="R146" i="31" s="1"/>
  <c r="Q115" i="31"/>
  <c r="Q153" i="31" s="1"/>
  <c r="J113" i="29"/>
  <c r="J104" i="29"/>
  <c r="AA113" i="29"/>
  <c r="AA152" i="29" s="1"/>
  <c r="AB117" i="29"/>
  <c r="AB156" i="29" s="1"/>
  <c r="AG104" i="29"/>
  <c r="AG143" i="29" s="1"/>
  <c r="V113" i="29"/>
  <c r="V152" i="29" s="1"/>
  <c r="AG113" i="29"/>
  <c r="AG152" i="29" s="1"/>
  <c r="R104" i="29"/>
  <c r="R143" i="29" s="1"/>
  <c r="AI104" i="29"/>
  <c r="AI143" i="29" s="1"/>
  <c r="S91" i="29"/>
  <c r="S130" i="29" s="1"/>
  <c r="M113" i="29"/>
  <c r="M152" i="29" s="1"/>
  <c r="AC96" i="29"/>
  <c r="AC135" i="29" s="1"/>
  <c r="AD100" i="29"/>
  <c r="AD139" i="29" s="1"/>
  <c r="AL113" i="29"/>
  <c r="AL152" i="29" s="1"/>
  <c r="AF113" i="29"/>
  <c r="AF152" i="29" s="1"/>
  <c r="N113" i="29"/>
  <c r="N152" i="29" s="1"/>
  <c r="AJ113" i="29"/>
  <c r="AJ152" i="29" s="1"/>
  <c r="P91" i="29"/>
  <c r="P130" i="29" s="1"/>
  <c r="Q113" i="29"/>
  <c r="Q152" i="29" s="1"/>
  <c r="AD116" i="29"/>
  <c r="AD155" i="29" s="1"/>
  <c r="Y112" i="29"/>
  <c r="Y151" i="29" s="1"/>
  <c r="M100" i="25"/>
  <c r="K95" i="25"/>
  <c r="K101" i="25"/>
  <c r="N50" i="22"/>
  <c r="N88" i="22" s="1"/>
  <c r="R50" i="22"/>
  <c r="R88" i="22" s="1"/>
  <c r="N52" i="22"/>
  <c r="N90" i="22" s="1"/>
  <c r="R52" i="22"/>
  <c r="R90" i="22" s="1"/>
  <c r="N54" i="22"/>
  <c r="N92" i="22" s="1"/>
  <c r="R54" i="22"/>
  <c r="R92" i="22" s="1"/>
  <c r="N56" i="22"/>
  <c r="N94" i="22" s="1"/>
  <c r="R56" i="22"/>
  <c r="R94" i="22" s="1"/>
  <c r="N58" i="22"/>
  <c r="N96" i="22" s="1"/>
  <c r="R58" i="22"/>
  <c r="R96" i="22" s="1"/>
  <c r="N60" i="22"/>
  <c r="N98" i="22" s="1"/>
  <c r="R60" i="22"/>
  <c r="R98" i="22" s="1"/>
  <c r="N62" i="22"/>
  <c r="N100" i="22" s="1"/>
  <c r="R62" i="22"/>
  <c r="R100" i="22" s="1"/>
  <c r="N64" i="22"/>
  <c r="N102" i="22" s="1"/>
  <c r="R64" i="22"/>
  <c r="R102" i="22" s="1"/>
  <c r="N66" i="22"/>
  <c r="N104" i="22" s="1"/>
  <c r="R66" i="22"/>
  <c r="R104" i="22" s="1"/>
  <c r="N68" i="22"/>
  <c r="N106" i="22" s="1"/>
  <c r="R68" i="22"/>
  <c r="R106" i="22" s="1"/>
  <c r="N70" i="22"/>
  <c r="N108" i="22" s="1"/>
  <c r="R70" i="22"/>
  <c r="R108" i="22" s="1"/>
  <c r="W100" i="22"/>
  <c r="O49" i="22"/>
  <c r="O87" i="22" s="1"/>
  <c r="S49" i="22"/>
  <c r="S87" i="22" s="1"/>
  <c r="S50" i="22"/>
  <c r="S88" i="22" s="1"/>
  <c r="O51" i="22"/>
  <c r="O89" i="22" s="1"/>
  <c r="O52" i="22"/>
  <c r="O90" i="22" s="1"/>
  <c r="S52" i="22"/>
  <c r="S90" i="22" s="1"/>
  <c r="O53" i="22"/>
  <c r="O91" i="22" s="1"/>
  <c r="S53" i="22"/>
  <c r="S91" i="22" s="1"/>
  <c r="O54" i="22"/>
  <c r="O92" i="22" s="1"/>
  <c r="S54" i="22"/>
  <c r="O55" i="22"/>
  <c r="O93" i="22" s="1"/>
  <c r="S55" i="22"/>
  <c r="S93" i="22" s="1"/>
  <c r="O56" i="22"/>
  <c r="O94" i="22" s="1"/>
  <c r="S56" i="22"/>
  <c r="S94" i="22" s="1"/>
  <c r="O57" i="22"/>
  <c r="O95" i="22" s="1"/>
  <c r="S57" i="22"/>
  <c r="S95" i="22" s="1"/>
  <c r="O58" i="22"/>
  <c r="O96" i="22" s="1"/>
  <c r="S58" i="22"/>
  <c r="S96" i="22" s="1"/>
  <c r="O59" i="22"/>
  <c r="O97" i="22" s="1"/>
  <c r="S59" i="22"/>
  <c r="S97" i="22" s="1"/>
  <c r="O60" i="22"/>
  <c r="O98" i="22" s="1"/>
  <c r="S60" i="22"/>
  <c r="S98" i="22" s="1"/>
  <c r="O61" i="22"/>
  <c r="O99" i="22" s="1"/>
  <c r="S61" i="22"/>
  <c r="S99" i="22" s="1"/>
  <c r="S62" i="22"/>
  <c r="S100" i="22" s="1"/>
  <c r="O63" i="22"/>
  <c r="O101" i="22" s="1"/>
  <c r="S63" i="22"/>
  <c r="S101" i="22" s="1"/>
  <c r="O64" i="22"/>
  <c r="O102" i="22" s="1"/>
  <c r="S64" i="22"/>
  <c r="S102" i="22" s="1"/>
  <c r="O65" i="22"/>
  <c r="O103" i="22" s="1"/>
  <c r="S65" i="22"/>
  <c r="S103" i="22" s="1"/>
  <c r="O66" i="22"/>
  <c r="O104" i="22" s="1"/>
  <c r="S66" i="22"/>
  <c r="S104" i="22" s="1"/>
  <c r="O67" i="22"/>
  <c r="O105" i="22" s="1"/>
  <c r="S67" i="22"/>
  <c r="S105" i="22" s="1"/>
  <c r="O68" i="22"/>
  <c r="O106" i="22" s="1"/>
  <c r="S68" i="22"/>
  <c r="S106" i="22" s="1"/>
  <c r="O69" i="22"/>
  <c r="S69" i="22"/>
  <c r="S107" i="22" s="1"/>
  <c r="O70" i="22"/>
  <c r="O108" i="22" s="1"/>
  <c r="S70" i="22"/>
  <c r="S108" i="22" s="1"/>
  <c r="O50" i="22"/>
  <c r="O88" i="22" s="1"/>
  <c r="W104" i="22"/>
  <c r="W96" i="22"/>
  <c r="L50" i="22"/>
  <c r="L88" i="22" s="1"/>
  <c r="P50" i="22"/>
  <c r="P88" i="22" s="1"/>
  <c r="L52" i="22"/>
  <c r="L90" i="22" s="1"/>
  <c r="P52" i="22"/>
  <c r="P90" i="22" s="1"/>
  <c r="L54" i="22"/>
  <c r="L92" i="22" s="1"/>
  <c r="P54" i="22"/>
  <c r="P92" i="22" s="1"/>
  <c r="L56" i="22"/>
  <c r="L94" i="22" s="1"/>
  <c r="P56" i="22"/>
  <c r="P94" i="22" s="1"/>
  <c r="L58" i="22"/>
  <c r="L96" i="22" s="1"/>
  <c r="P58" i="22"/>
  <c r="P96" i="22" s="1"/>
  <c r="L60" i="22"/>
  <c r="L98" i="22" s="1"/>
  <c r="P60" i="22"/>
  <c r="P98" i="22" s="1"/>
  <c r="L62" i="22"/>
  <c r="L100" i="22" s="1"/>
  <c r="P62" i="22"/>
  <c r="P100" i="22" s="1"/>
  <c r="L64" i="22"/>
  <c r="L102" i="22" s="1"/>
  <c r="P64" i="22"/>
  <c r="P102" i="22" s="1"/>
  <c r="L66" i="22"/>
  <c r="L104" i="22" s="1"/>
  <c r="P66" i="22"/>
  <c r="P104" i="22" s="1"/>
  <c r="L68" i="22"/>
  <c r="L106" i="22" s="1"/>
  <c r="P68" i="22"/>
  <c r="P106" i="22" s="1"/>
  <c r="L70" i="22"/>
  <c r="L108" i="22" s="1"/>
  <c r="P70" i="22"/>
  <c r="P108" i="22" s="1"/>
  <c r="W79" i="22"/>
  <c r="O62" i="22"/>
  <c r="O100" i="22" s="1"/>
  <c r="W87" i="22"/>
  <c r="W94" i="22"/>
  <c r="M49" i="22"/>
  <c r="M87" i="22" s="1"/>
  <c r="M50" i="22"/>
  <c r="M88" i="22" s="1"/>
  <c r="Q50" i="22"/>
  <c r="Q88" i="22" s="1"/>
  <c r="M51" i="22"/>
  <c r="M89" i="22" s="1"/>
  <c r="Q51" i="22"/>
  <c r="Q89" i="22" s="1"/>
  <c r="M52" i="22"/>
  <c r="M90" i="22" s="1"/>
  <c r="Q52" i="22"/>
  <c r="Q90" i="22" s="1"/>
  <c r="M53" i="22"/>
  <c r="M91" i="22" s="1"/>
  <c r="Q53" i="22"/>
  <c r="Q91" i="22" s="1"/>
  <c r="M54" i="22"/>
  <c r="M92" i="22" s="1"/>
  <c r="Q54" i="22"/>
  <c r="Q92" i="22" s="1"/>
  <c r="M55" i="22"/>
  <c r="M93" i="22" s="1"/>
  <c r="Q55" i="22"/>
  <c r="Q93" i="22" s="1"/>
  <c r="M56" i="22"/>
  <c r="M94" i="22" s="1"/>
  <c r="Q56" i="22"/>
  <c r="Q94" i="22" s="1"/>
  <c r="M57" i="22"/>
  <c r="M95" i="22" s="1"/>
  <c r="Q57" i="22"/>
  <c r="Q95" i="22" s="1"/>
  <c r="M58" i="22"/>
  <c r="M96" i="22" s="1"/>
  <c r="Q58" i="22"/>
  <c r="Q96" i="22" s="1"/>
  <c r="M59" i="22"/>
  <c r="M97" i="22" s="1"/>
  <c r="Q59" i="22"/>
  <c r="Q97" i="22" s="1"/>
  <c r="M60" i="22"/>
  <c r="M98" i="22" s="1"/>
  <c r="Q60" i="22"/>
  <c r="Q98" i="22" s="1"/>
  <c r="M61" i="22"/>
  <c r="M99" i="22" s="1"/>
  <c r="Q61" i="22"/>
  <c r="Q99" i="22" s="1"/>
  <c r="M62" i="22"/>
  <c r="M100" i="22" s="1"/>
  <c r="Q62" i="22"/>
  <c r="Q100" i="22" s="1"/>
  <c r="M63" i="22"/>
  <c r="M101" i="22" s="1"/>
  <c r="Q63" i="22"/>
  <c r="Q101" i="22" s="1"/>
  <c r="M64" i="22"/>
  <c r="M102" i="22" s="1"/>
  <c r="Q64" i="22"/>
  <c r="Q102" i="22" s="1"/>
  <c r="M65" i="22"/>
  <c r="M103" i="22" s="1"/>
  <c r="Q65" i="22"/>
  <c r="M66" i="22"/>
  <c r="M104" i="22" s="1"/>
  <c r="Q66" i="22"/>
  <c r="Q104" i="22" s="1"/>
  <c r="M67" i="22"/>
  <c r="M105" i="22" s="1"/>
  <c r="Q67" i="22"/>
  <c r="Q105" i="22" s="1"/>
  <c r="M68" i="22"/>
  <c r="M106" i="22" s="1"/>
  <c r="Q68" i="22"/>
  <c r="Q106" i="22" s="1"/>
  <c r="M69" i="22"/>
  <c r="M107" i="22" s="1"/>
  <c r="Q69" i="22"/>
  <c r="Q107" i="22" s="1"/>
  <c r="M70" i="22"/>
  <c r="M108" i="22" s="1"/>
  <c r="Q70" i="22"/>
  <c r="Q108" i="22" s="1"/>
  <c r="BE581" i="37"/>
  <c r="BL582" i="37"/>
  <c r="BS583" i="37"/>
  <c r="CJ586" i="37"/>
  <c r="BT586" i="37"/>
  <c r="BD586" i="37"/>
  <c r="CC585" i="37"/>
  <c r="BM585" i="37"/>
  <c r="CL584" i="37"/>
  <c r="CC581" i="37"/>
  <c r="BK583" i="37"/>
  <c r="CL586" i="37"/>
  <c r="BH582" i="37"/>
  <c r="CE583" i="37"/>
  <c r="BI581" i="37"/>
  <c r="CF582" i="37"/>
  <c r="BN584" i="37"/>
  <c r="AZ581" i="37"/>
  <c r="BP581" i="37"/>
  <c r="CF581" i="37"/>
  <c r="BG582" i="37"/>
  <c r="BW582" i="37"/>
  <c r="AX583" i="37"/>
  <c r="BN583" i="37"/>
  <c r="CD583" i="37"/>
  <c r="BE584" i="37"/>
  <c r="BU584" i="37"/>
  <c r="CK584" i="37"/>
  <c r="BL585" i="37"/>
  <c r="CB585" i="37"/>
  <c r="BC586" i="37"/>
  <c r="BS586" i="37"/>
  <c r="CI586" i="37"/>
  <c r="BF581" i="37"/>
  <c r="BV581" i="37"/>
  <c r="CL581" i="37"/>
  <c r="BM582" i="37"/>
  <c r="CC582" i="37"/>
  <c r="BD583" i="37"/>
  <c r="BT583" i="37"/>
  <c r="CJ583" i="37"/>
  <c r="BK584" i="37"/>
  <c r="CA584" i="37"/>
  <c r="BB585" i="37"/>
  <c r="BR585" i="37"/>
  <c r="CH585" i="37"/>
  <c r="BI586" i="37"/>
  <c r="BY586" i="37"/>
  <c r="AW584" i="37"/>
  <c r="BK581" i="37"/>
  <c r="CA581" i="37"/>
  <c r="BB582" i="37"/>
  <c r="BR582" i="37"/>
  <c r="CL582" i="37"/>
  <c r="BM583" i="37"/>
  <c r="CC583" i="37"/>
  <c r="BD584" i="37"/>
  <c r="BT584" i="37"/>
  <c r="CJ584" i="37"/>
  <c r="BK585" i="37"/>
  <c r="CA585" i="37"/>
  <c r="BB586" i="37"/>
  <c r="BR586" i="37"/>
  <c r="CH586" i="37"/>
  <c r="CB586" i="37"/>
  <c r="BE585" i="37"/>
  <c r="BT582" i="37"/>
  <c r="BQ581" i="37"/>
  <c r="BV584" i="37"/>
  <c r="BW583" i="37"/>
  <c r="BH581" i="37"/>
  <c r="AY582" i="37"/>
  <c r="CE582" i="37"/>
  <c r="BV583" i="37"/>
  <c r="BM584" i="37"/>
  <c r="BD585" i="37"/>
  <c r="CJ585" i="37"/>
  <c r="CA586" i="37"/>
  <c r="BN581" i="37"/>
  <c r="BE582" i="37"/>
  <c r="CK582" i="37"/>
  <c r="CB583" i="37"/>
  <c r="BS584" i="37"/>
  <c r="BC583" i="37"/>
  <c r="BZ584" i="37"/>
  <c r="CB582" i="37"/>
  <c r="CF586" i="37"/>
  <c r="BP586" i="37"/>
  <c r="AZ586" i="37"/>
  <c r="BY585" i="37"/>
  <c r="BI585" i="37"/>
  <c r="CH584" i="37"/>
  <c r="BD582" i="37"/>
  <c r="CA583" i="37"/>
  <c r="BA581" i="37"/>
  <c r="BX582" i="37"/>
  <c r="BF584" i="37"/>
  <c r="BY581" i="37"/>
  <c r="BG583" i="37"/>
  <c r="CD584" i="37"/>
  <c r="BD581" i="37"/>
  <c r="BT581" i="37"/>
  <c r="CJ581" i="37"/>
  <c r="BK582" i="37"/>
  <c r="CA582" i="37"/>
  <c r="BB583" i="37"/>
  <c r="BR583" i="37"/>
  <c r="CH583" i="37"/>
  <c r="BI584" i="37"/>
  <c r="BY584" i="37"/>
  <c r="AZ585" i="37"/>
  <c r="BP585" i="37"/>
  <c r="CF585" i="37"/>
  <c r="BG586" i="37"/>
  <c r="BW586" i="37"/>
  <c r="AW583" i="37"/>
  <c r="BJ581" i="37"/>
  <c r="BZ581" i="37"/>
  <c r="BA582" i="37"/>
  <c r="BQ582" i="37"/>
  <c r="CG582" i="37"/>
  <c r="BH583" i="37"/>
  <c r="BX583" i="37"/>
  <c r="AY584" i="37"/>
  <c r="BO584" i="37"/>
  <c r="CE584" i="37"/>
  <c r="BF585" i="37"/>
  <c r="BV585" i="37"/>
  <c r="CL585" i="37"/>
  <c r="BM586" i="37"/>
  <c r="CC586" i="37"/>
  <c r="AY581" i="37"/>
  <c r="BO581" i="37"/>
  <c r="CE581" i="37"/>
  <c r="BF582" i="37"/>
  <c r="BV582" i="37"/>
  <c r="BA583" i="37"/>
  <c r="BQ583" i="37"/>
  <c r="CG583" i="37"/>
  <c r="BH584" i="37"/>
  <c r="BX584" i="37"/>
  <c r="AY585" i="37"/>
  <c r="BO585" i="37"/>
  <c r="CE585" i="37"/>
  <c r="BF586" i="37"/>
  <c r="BV586" i="37"/>
  <c r="BU581" i="37"/>
  <c r="BJ584" i="37"/>
  <c r="BL586" i="37"/>
  <c r="CK585" i="37"/>
  <c r="BU585" i="37"/>
  <c r="AW586" i="37"/>
  <c r="BB584" i="37"/>
  <c r="AY583" i="37"/>
  <c r="AZ582" i="37"/>
  <c r="AW581" i="37"/>
  <c r="BX581" i="37"/>
  <c r="BO582" i="37"/>
  <c r="BF583" i="37"/>
  <c r="CL583" i="37"/>
  <c r="CC584" i="37"/>
  <c r="BT585" i="37"/>
  <c r="BK586" i="37"/>
  <c r="AX581" i="37"/>
  <c r="CD581" i="37"/>
  <c r="BU582" i="37"/>
  <c r="BL583" i="37"/>
  <c r="BC584" i="37"/>
  <c r="CI583" i="37"/>
  <c r="BX586" i="37"/>
  <c r="BA585" i="37"/>
  <c r="CG581" i="37"/>
  <c r="AX584" i="37"/>
  <c r="BC582" i="37"/>
  <c r="BZ583" i="37"/>
  <c r="BH585" i="37"/>
  <c r="CE586" i="37"/>
  <c r="BI582" i="37"/>
  <c r="CF583" i="37"/>
  <c r="AX585" i="37"/>
  <c r="CD585" i="37"/>
  <c r="BU586" i="37"/>
  <c r="BG581" i="37"/>
  <c r="AX582" i="37"/>
  <c r="CH582" i="37"/>
  <c r="BY583" i="37"/>
  <c r="BP584" i="37"/>
  <c r="BG585" i="37"/>
  <c r="AX586" i="37"/>
  <c r="CD586" i="37"/>
  <c r="BZ582" i="37"/>
  <c r="BR584" i="37"/>
  <c r="CB581" i="37"/>
  <c r="CG584" i="37"/>
  <c r="CH581" i="37"/>
  <c r="CI584" i="37"/>
  <c r="BQ586" i="37"/>
  <c r="CI581" i="37"/>
  <c r="BU583" i="37"/>
  <c r="BC585" i="37"/>
  <c r="BZ586" i="37"/>
  <c r="BH586" i="37"/>
  <c r="BM581" i="37"/>
  <c r="BO583" i="37"/>
  <c r="AW585" i="37"/>
  <c r="BS582" i="37"/>
  <c r="BA584" i="37"/>
  <c r="BX585" i="37"/>
  <c r="BB581" i="37"/>
  <c r="BY582" i="37"/>
  <c r="BG584" i="37"/>
  <c r="BJ585" i="37"/>
  <c r="BA586" i="37"/>
  <c r="CG586" i="37"/>
  <c r="BS581" i="37"/>
  <c r="BJ582" i="37"/>
  <c r="BE583" i="37"/>
  <c r="CK583" i="37"/>
  <c r="CB584" i="37"/>
  <c r="BS585" i="37"/>
  <c r="BJ586" i="37"/>
  <c r="CK581" i="37"/>
  <c r="CG585" i="37"/>
  <c r="CJ582" i="37"/>
  <c r="AW582" i="37"/>
  <c r="BL581" i="37"/>
  <c r="CI582" i="37"/>
  <c r="BQ584" i="37"/>
  <c r="AY586" i="37"/>
  <c r="BR581" i="37"/>
  <c r="AZ583" i="37"/>
  <c r="BW584" i="37"/>
  <c r="BN585" i="37"/>
  <c r="BE586" i="37"/>
  <c r="CK586" i="37"/>
  <c r="BW581" i="37"/>
  <c r="BN582" i="37"/>
  <c r="BI583" i="37"/>
  <c r="AZ584" i="37"/>
  <c r="CF584" i="37"/>
  <c r="BW585" i="37"/>
  <c r="BN586" i="37"/>
  <c r="BQ585" i="37"/>
  <c r="BP582" i="37"/>
  <c r="BJ583" i="37"/>
  <c r="BO586" i="37"/>
  <c r="BP583" i="37"/>
  <c r="BZ585" i="37"/>
  <c r="BC581" i="37"/>
  <c r="CD582" i="37"/>
  <c r="BL584" i="37"/>
  <c r="CI585" i="37"/>
  <c r="J105" i="22"/>
  <c r="K105" i="22" s="1"/>
  <c r="M96" i="25"/>
  <c r="L95" i="31"/>
  <c r="L133" i="31" s="1"/>
  <c r="P95" i="31"/>
  <c r="P133" i="31" s="1"/>
  <c r="P104" i="33"/>
  <c r="P142" i="33" s="1"/>
  <c r="L92" i="31"/>
  <c r="L130" i="31" s="1"/>
  <c r="P92" i="31"/>
  <c r="P130" i="31" s="1"/>
  <c r="M89" i="31"/>
  <c r="M127" i="31" s="1"/>
  <c r="Q89" i="31"/>
  <c r="Q127" i="31" s="1"/>
  <c r="J112" i="29"/>
  <c r="O101" i="29"/>
  <c r="O140" i="29" s="1"/>
  <c r="J105" i="29"/>
  <c r="W99" i="29"/>
  <c r="W138" i="29" s="1"/>
  <c r="AJ112" i="29"/>
  <c r="AJ151" i="29" s="1"/>
  <c r="N98" i="33"/>
  <c r="N136" i="33" s="1"/>
  <c r="V115" i="33"/>
  <c r="V153" i="33" s="1"/>
  <c r="S110" i="31"/>
  <c r="S148" i="31" s="1"/>
  <c r="S114" i="31"/>
  <c r="S152" i="31" s="1"/>
  <c r="P111" i="31"/>
  <c r="P149" i="31" s="1"/>
  <c r="L109" i="31"/>
  <c r="L147" i="31" s="1"/>
  <c r="S111" i="31"/>
  <c r="S149" i="31" s="1"/>
  <c r="S107" i="31"/>
  <c r="S145" i="31" s="1"/>
  <c r="O99" i="31"/>
  <c r="O137" i="31" s="1"/>
  <c r="O108" i="31"/>
  <c r="O146" i="31" s="1"/>
  <c r="R109" i="31"/>
  <c r="R147" i="31" s="1"/>
  <c r="M110" i="31"/>
  <c r="M148" i="31" s="1"/>
  <c r="Q110" i="31"/>
  <c r="Q148" i="31" s="1"/>
  <c r="M111" i="31"/>
  <c r="M149" i="31" s="1"/>
  <c r="L112" i="31"/>
  <c r="L150" i="31" s="1"/>
  <c r="P112" i="31"/>
  <c r="P150" i="31" s="1"/>
  <c r="L113" i="31"/>
  <c r="L151" i="31" s="1"/>
  <c r="P113" i="31"/>
  <c r="P151" i="31" s="1"/>
  <c r="L114" i="31"/>
  <c r="L152" i="31" s="1"/>
  <c r="P114" i="31"/>
  <c r="P152" i="31" s="1"/>
  <c r="L115" i="31"/>
  <c r="L153" i="31" s="1"/>
  <c r="P115" i="31"/>
  <c r="P153" i="31" s="1"/>
  <c r="S115" i="31"/>
  <c r="S153" i="31" s="1"/>
  <c r="O114" i="31"/>
  <c r="O152" i="31" s="1"/>
  <c r="L86" i="31"/>
  <c r="L124" i="31" s="1"/>
  <c r="P86" i="31"/>
  <c r="P124" i="31" s="1"/>
  <c r="L87" i="31"/>
  <c r="L125" i="31" s="1"/>
  <c r="P87" i="31"/>
  <c r="P125" i="31" s="1"/>
  <c r="L89" i="31"/>
  <c r="L127" i="31" s="1"/>
  <c r="P89" i="31"/>
  <c r="P127" i="31" s="1"/>
  <c r="L90" i="31"/>
  <c r="L128" i="31" s="1"/>
  <c r="P90" i="31"/>
  <c r="P128" i="31" s="1"/>
  <c r="L93" i="31"/>
  <c r="L131" i="31" s="1"/>
  <c r="P93" i="31"/>
  <c r="P131" i="31" s="1"/>
  <c r="L97" i="31"/>
  <c r="L135" i="31" s="1"/>
  <c r="P97" i="31"/>
  <c r="P135" i="31" s="1"/>
  <c r="L108" i="31"/>
  <c r="L146" i="31" s="1"/>
  <c r="P108" i="31"/>
  <c r="P146" i="31" s="1"/>
  <c r="M109" i="31"/>
  <c r="M147" i="31" s="1"/>
  <c r="P109" i="31"/>
  <c r="P147" i="31" s="1"/>
  <c r="R110" i="31"/>
  <c r="R148" i="31" s="1"/>
  <c r="N111" i="31"/>
  <c r="N149" i="31" s="1"/>
  <c r="Q111" i="31"/>
  <c r="Q149" i="31" s="1"/>
  <c r="M112" i="31"/>
  <c r="M150" i="31" s="1"/>
  <c r="Q112" i="31"/>
  <c r="Q150" i="31" s="1"/>
  <c r="M113" i="31"/>
  <c r="M151" i="31" s="1"/>
  <c r="Q113" i="31"/>
  <c r="Q151" i="31" s="1"/>
  <c r="M114" i="31"/>
  <c r="M152" i="31" s="1"/>
  <c r="Q114" i="31"/>
  <c r="Q152" i="31" s="1"/>
  <c r="M115" i="31"/>
  <c r="M153" i="31" s="1"/>
  <c r="M108" i="31"/>
  <c r="M146" i="31" s="1"/>
  <c r="Q108" i="31"/>
  <c r="Q146" i="31" s="1"/>
  <c r="S108" i="31"/>
  <c r="S146" i="31" s="1"/>
  <c r="N109" i="31"/>
  <c r="N147" i="31" s="1"/>
  <c r="Q109" i="31"/>
  <c r="Q147" i="31" s="1"/>
  <c r="S109" i="31"/>
  <c r="S147" i="31" s="1"/>
  <c r="O110" i="31"/>
  <c r="O148" i="31" s="1"/>
  <c r="O111" i="31"/>
  <c r="O149" i="31" s="1"/>
  <c r="R111" i="31"/>
  <c r="R149" i="31" s="1"/>
  <c r="N112" i="31"/>
  <c r="N150" i="31" s="1"/>
  <c r="R112" i="31"/>
  <c r="R150" i="31" s="1"/>
  <c r="N113" i="31"/>
  <c r="N151" i="31" s="1"/>
  <c r="R113" i="31"/>
  <c r="R151" i="31" s="1"/>
  <c r="N114" i="31"/>
  <c r="N152" i="31" s="1"/>
  <c r="R114" i="31"/>
  <c r="R152" i="31" s="1"/>
  <c r="N115" i="31"/>
  <c r="N153" i="31" s="1"/>
  <c r="N110" i="31"/>
  <c r="N148" i="31" s="1"/>
  <c r="R99" i="31"/>
  <c r="R137" i="31" s="1"/>
  <c r="N101" i="31"/>
  <c r="N139" i="31" s="1"/>
  <c r="N103" i="31"/>
  <c r="N141" i="31" s="1"/>
  <c r="R103" i="31"/>
  <c r="R141" i="31" s="1"/>
  <c r="N104" i="31"/>
  <c r="N142" i="31" s="1"/>
  <c r="R104" i="31"/>
  <c r="R142" i="31" s="1"/>
  <c r="N106" i="31"/>
  <c r="N144" i="31" s="1"/>
  <c r="R106" i="31"/>
  <c r="R144" i="31" s="1"/>
  <c r="N108" i="31"/>
  <c r="N146" i="31" s="1"/>
  <c r="L110" i="31"/>
  <c r="L148" i="31" s="1"/>
  <c r="P110" i="31"/>
  <c r="P148" i="31" s="1"/>
  <c r="L111" i="31"/>
  <c r="L149" i="31" s="1"/>
  <c r="O112" i="31"/>
  <c r="O150" i="31" s="1"/>
  <c r="S112" i="31"/>
  <c r="S150" i="31" s="1"/>
  <c r="O113" i="31"/>
  <c r="O151" i="31" s="1"/>
  <c r="S113" i="31"/>
  <c r="S151" i="31" s="1"/>
  <c r="O115" i="31"/>
  <c r="O153" i="31" s="1"/>
  <c r="R115" i="31"/>
  <c r="R153" i="31" s="1"/>
  <c r="AG119" i="29"/>
  <c r="AG158" i="29" s="1"/>
  <c r="S119" i="29"/>
  <c r="S158" i="29" s="1"/>
  <c r="X90" i="29"/>
  <c r="X129" i="29" s="1"/>
  <c r="X168" i="29" s="1"/>
  <c r="AK119" i="29"/>
  <c r="AK158" i="29" s="1"/>
  <c r="AL119" i="29"/>
  <c r="AL158" i="29" s="1"/>
  <c r="AK114" i="29"/>
  <c r="AK153" i="29" s="1"/>
  <c r="AC106" i="29"/>
  <c r="AC145" i="29" s="1"/>
  <c r="S106" i="29"/>
  <c r="S145" i="29" s="1"/>
  <c r="AD97" i="29"/>
  <c r="AD136" i="29" s="1"/>
  <c r="Y98" i="29"/>
  <c r="Y137" i="29" s="1"/>
  <c r="AA106" i="29"/>
  <c r="AA145" i="29" s="1"/>
  <c r="AC109" i="29"/>
  <c r="AC148" i="29" s="1"/>
  <c r="R113" i="29"/>
  <c r="R152" i="29" s="1"/>
  <c r="Z113" i="29"/>
  <c r="Z152" i="29" s="1"/>
  <c r="O115" i="29"/>
  <c r="O154" i="29" s="1"/>
  <c r="P116" i="29"/>
  <c r="P155" i="29" s="1"/>
  <c r="T116" i="29"/>
  <c r="T155" i="29" s="1"/>
  <c r="AF116" i="29"/>
  <c r="AF155" i="29" s="1"/>
  <c r="AJ119" i="29"/>
  <c r="AJ158" i="29" s="1"/>
  <c r="U116" i="29"/>
  <c r="U155" i="29" s="1"/>
  <c r="S113" i="29"/>
  <c r="S152" i="29" s="1"/>
  <c r="AK116" i="29"/>
  <c r="AK155" i="29" s="1"/>
  <c r="W98" i="29"/>
  <c r="W137" i="29" s="1"/>
  <c r="T101" i="29"/>
  <c r="T140" i="29" s="1"/>
  <c r="AI115" i="29"/>
  <c r="AI154" i="29" s="1"/>
  <c r="T93" i="29"/>
  <c r="T132" i="29" s="1"/>
  <c r="N96" i="29"/>
  <c r="N135" i="29" s="1"/>
  <c r="U98" i="29"/>
  <c r="U137" i="29" s="1"/>
  <c r="AA104" i="29"/>
  <c r="AA143" i="29" s="1"/>
  <c r="R110" i="29"/>
  <c r="R149" i="29" s="1"/>
  <c r="R173" i="29" s="1"/>
  <c r="S112" i="29"/>
  <c r="S151" i="29" s="1"/>
  <c r="AF112" i="29"/>
  <c r="AF151" i="29" s="1"/>
  <c r="AH113" i="29"/>
  <c r="AH152" i="29" s="1"/>
  <c r="Z115" i="29"/>
  <c r="Z154" i="29" s="1"/>
  <c r="Q93" i="29"/>
  <c r="Q132" i="29" s="1"/>
  <c r="AE104" i="29"/>
  <c r="AE143" i="29" s="1"/>
  <c r="N116" i="29"/>
  <c r="N155" i="29" s="1"/>
  <c r="AB90" i="29"/>
  <c r="AB129" i="29" s="1"/>
  <c r="T96" i="29"/>
  <c r="T135" i="29" s="1"/>
  <c r="L98" i="29"/>
  <c r="L137" i="29" s="1"/>
  <c r="V98" i="29"/>
  <c r="V137" i="29" s="1"/>
  <c r="W100" i="29"/>
  <c r="W139" i="29" s="1"/>
  <c r="T106" i="29"/>
  <c r="T145" i="29" s="1"/>
  <c r="AI106" i="29"/>
  <c r="AI145" i="29" s="1"/>
  <c r="AB112" i="29"/>
  <c r="AB151" i="29" s="1"/>
  <c r="W113" i="29"/>
  <c r="W152" i="29" s="1"/>
  <c r="AC113" i="29"/>
  <c r="AC152" i="29" s="1"/>
  <c r="M116" i="29"/>
  <c r="M155" i="29" s="1"/>
  <c r="AI116" i="29"/>
  <c r="AI155" i="29" s="1"/>
  <c r="Y117" i="29"/>
  <c r="Y156" i="29" s="1"/>
  <c r="AL112" i="29"/>
  <c r="AL151" i="29" s="1"/>
  <c r="O93" i="29"/>
  <c r="O132" i="29" s="1"/>
  <c r="AI96" i="29"/>
  <c r="AI135" i="29" s="1"/>
  <c r="AH100" i="29"/>
  <c r="AH139" i="29" s="1"/>
  <c r="Y104" i="29"/>
  <c r="Y143" i="29" s="1"/>
  <c r="O113" i="29"/>
  <c r="O152" i="29" s="1"/>
  <c r="AD113" i="29"/>
  <c r="AD152" i="29" s="1"/>
  <c r="AJ116" i="29"/>
  <c r="AJ155" i="29" s="1"/>
  <c r="U117" i="29"/>
  <c r="U156" i="29" s="1"/>
  <c r="M110" i="25"/>
  <c r="J110" i="25"/>
  <c r="K110" i="25" s="1"/>
  <c r="J116" i="25"/>
  <c r="K116" i="25" s="1"/>
  <c r="M116" i="25"/>
  <c r="M112" i="25"/>
  <c r="M71" i="25"/>
  <c r="M109" i="25" s="1"/>
  <c r="M73" i="25"/>
  <c r="M111" i="25" s="1"/>
  <c r="M75" i="25"/>
  <c r="M113" i="25" s="1"/>
  <c r="M77" i="25"/>
  <c r="M115" i="25" s="1"/>
  <c r="L72" i="25"/>
  <c r="L110" i="25" s="1"/>
  <c r="L74" i="25"/>
  <c r="L112" i="25" s="1"/>
  <c r="L76" i="25"/>
  <c r="L114" i="25" s="1"/>
  <c r="L78" i="25"/>
  <c r="L116" i="25" s="1"/>
  <c r="K104" i="25"/>
  <c r="M64" i="25"/>
  <c r="L71" i="25"/>
  <c r="L109" i="25" s="1"/>
  <c r="L73" i="25"/>
  <c r="L75" i="25"/>
  <c r="L113" i="25" s="1"/>
  <c r="L77" i="25"/>
  <c r="L115" i="25" s="1"/>
  <c r="W110" i="22"/>
  <c r="J110" i="22"/>
  <c r="R110" i="22"/>
  <c r="O110" i="22"/>
  <c r="W111" i="22"/>
  <c r="J111" i="22"/>
  <c r="J114" i="22"/>
  <c r="W114" i="22"/>
  <c r="J92" i="22"/>
  <c r="K92" i="22" s="1"/>
  <c r="W92" i="22"/>
  <c r="J102" i="22"/>
  <c r="K102" i="22" s="1"/>
  <c r="W102" i="22"/>
  <c r="J90" i="22"/>
  <c r="K90" i="22" s="1"/>
  <c r="W90" i="22"/>
  <c r="R114" i="22"/>
  <c r="O115" i="22"/>
  <c r="W115" i="22"/>
  <c r="J95" i="22"/>
  <c r="K95" i="22" s="1"/>
  <c r="W95" i="22"/>
  <c r="J108" i="22"/>
  <c r="K108" i="22" s="1"/>
  <c r="W108" i="22"/>
  <c r="J97" i="22"/>
  <c r="K97" i="22" s="1"/>
  <c r="W97" i="22"/>
  <c r="J101" i="22"/>
  <c r="K101" i="22" s="1"/>
  <c r="W101" i="22"/>
  <c r="J88" i="22"/>
  <c r="K88" i="22" s="1"/>
  <c r="W88" i="22"/>
  <c r="J113" i="22"/>
  <c r="K113" i="22" s="1"/>
  <c r="Q103" i="22"/>
  <c r="W103" i="22"/>
  <c r="J89" i="22"/>
  <c r="K89" i="22" s="1"/>
  <c r="W89" i="22"/>
  <c r="J106" i="22"/>
  <c r="K106" i="22" s="1"/>
  <c r="W106" i="22"/>
  <c r="P111" i="22"/>
  <c r="S112" i="22"/>
  <c r="S113" i="22"/>
  <c r="J99" i="22"/>
  <c r="K99" i="22" s="1"/>
  <c r="W93" i="22"/>
  <c r="N110" i="22"/>
  <c r="J116" i="22"/>
  <c r="P116" i="22"/>
  <c r="S92" i="22"/>
  <c r="O114" i="22"/>
  <c r="S114" i="22"/>
  <c r="S116" i="22"/>
  <c r="Q110" i="22"/>
  <c r="J109" i="22"/>
  <c r="S51" i="22"/>
  <c r="S89" i="22" s="1"/>
  <c r="S38" i="22"/>
  <c r="J98" i="22"/>
  <c r="K98" i="22" s="1"/>
  <c r="J115" i="22"/>
  <c r="K115" i="22" s="1"/>
  <c r="J103" i="22"/>
  <c r="K103" i="22" s="1"/>
  <c r="R112" i="22"/>
  <c r="Q112" i="22"/>
  <c r="P112" i="22"/>
  <c r="J112" i="22"/>
  <c r="N116" i="22"/>
  <c r="S110" i="22"/>
  <c r="N93" i="22"/>
  <c r="Q111" i="22"/>
  <c r="O109" i="22"/>
  <c r="M111" i="22"/>
  <c r="M112" i="22"/>
  <c r="P113" i="22"/>
  <c r="L115" i="22"/>
  <c r="S115" i="22"/>
  <c r="R113" i="22"/>
  <c r="L109" i="22"/>
  <c r="N111" i="22"/>
  <c r="N112" i="22"/>
  <c r="M113" i="22"/>
  <c r="Q113" i="22"/>
  <c r="M114" i="22"/>
  <c r="Q114" i="22"/>
  <c r="M115" i="22"/>
  <c r="L116" i="22"/>
  <c r="Q109" i="22"/>
  <c r="M110" i="22"/>
  <c r="L112" i="22"/>
  <c r="O113" i="22"/>
  <c r="R115" i="22"/>
  <c r="Q116" i="22"/>
  <c r="R111" i="22"/>
  <c r="L113" i="22"/>
  <c r="L114" i="22"/>
  <c r="P114" i="22"/>
  <c r="P115" i="22"/>
  <c r="O116" i="22"/>
  <c r="S109" i="22"/>
  <c r="R116" i="22"/>
  <c r="N114" i="22"/>
  <c r="R38" i="22"/>
  <c r="R105" i="22"/>
  <c r="M109" i="22"/>
  <c r="P110" i="22"/>
  <c r="O111" i="22"/>
  <c r="S111" i="22"/>
  <c r="O112" i="22"/>
  <c r="N113" i="22"/>
  <c r="N115" i="22"/>
  <c r="Q115" i="22"/>
  <c r="M116" i="22"/>
  <c r="S103" i="33"/>
  <c r="S141" i="33" s="1"/>
  <c r="O107" i="33"/>
  <c r="O145" i="33" s="1"/>
  <c r="AA118" i="29"/>
  <c r="AA157" i="29" s="1"/>
  <c r="Z114" i="29"/>
  <c r="Z153" i="29" s="1"/>
  <c r="Q117" i="29"/>
  <c r="Q156" i="29" s="1"/>
  <c r="AD52" i="29"/>
  <c r="AD91" i="29" s="1"/>
  <c r="AD130" i="29" s="1"/>
  <c r="AK70" i="29"/>
  <c r="AK109" i="29" s="1"/>
  <c r="AK148" i="29" s="1"/>
  <c r="Q70" i="29"/>
  <c r="Q109" i="29" s="1"/>
  <c r="Q148" i="29" s="1"/>
  <c r="AL68" i="29"/>
  <c r="AL107" i="29" s="1"/>
  <c r="AL146" i="29" s="1"/>
  <c r="Z102" i="29"/>
  <c r="Z141" i="29" s="1"/>
  <c r="Z171" i="29" s="1"/>
  <c r="AL58" i="29"/>
  <c r="AL97" i="29" s="1"/>
  <c r="AL136" i="29" s="1"/>
  <c r="L52" i="29"/>
  <c r="L91" i="29" s="1"/>
  <c r="L130" i="29" s="1"/>
  <c r="AL52" i="29"/>
  <c r="AL91" i="29" s="1"/>
  <c r="AL130" i="29" s="1"/>
  <c r="L54" i="29"/>
  <c r="L93" i="29" s="1"/>
  <c r="L132" i="29" s="1"/>
  <c r="L169" i="29" s="1"/>
  <c r="AL54" i="29"/>
  <c r="AL93" i="29" s="1"/>
  <c r="AL132" i="29" s="1"/>
  <c r="L56" i="29"/>
  <c r="L95" i="29" s="1"/>
  <c r="L134" i="29" s="1"/>
  <c r="AL56" i="29"/>
  <c r="AL95" i="29" s="1"/>
  <c r="AL134" i="29" s="1"/>
  <c r="Q60" i="29"/>
  <c r="Q99" i="29" s="1"/>
  <c r="Q138" i="29" s="1"/>
  <c r="AK60" i="29"/>
  <c r="AK99" i="29" s="1"/>
  <c r="AK138" i="29" s="1"/>
  <c r="L61" i="29"/>
  <c r="L100" i="29" s="1"/>
  <c r="L139" i="29" s="1"/>
  <c r="AL61" i="29"/>
  <c r="AL100" i="29" s="1"/>
  <c r="AL139" i="29" s="1"/>
  <c r="Q62" i="29"/>
  <c r="Q101" i="29" s="1"/>
  <c r="Q140" i="29" s="1"/>
  <c r="AK62" i="29"/>
  <c r="AK101" i="29" s="1"/>
  <c r="AK140" i="29" s="1"/>
  <c r="L65" i="29"/>
  <c r="L104" i="29" s="1"/>
  <c r="L143" i="29" s="1"/>
  <c r="AL65" i="29"/>
  <c r="AL104" i="29" s="1"/>
  <c r="AL143" i="29" s="1"/>
  <c r="Q52" i="29"/>
  <c r="Q91" i="29" s="1"/>
  <c r="Q130" i="29" s="1"/>
  <c r="AK52" i="29"/>
  <c r="AK91" i="29" s="1"/>
  <c r="AK130" i="29" s="1"/>
  <c r="AK54" i="29"/>
  <c r="AK93" i="29" s="1"/>
  <c r="AK132" i="29" s="1"/>
  <c r="Q56" i="29"/>
  <c r="Q95" i="29" s="1"/>
  <c r="Q134" i="29" s="1"/>
  <c r="AK56" i="29"/>
  <c r="AK95" i="29" s="1"/>
  <c r="AK134" i="29" s="1"/>
  <c r="Q58" i="29"/>
  <c r="Q97" i="29" s="1"/>
  <c r="Q136" i="29" s="1"/>
  <c r="AK58" i="29"/>
  <c r="AK97" i="29" s="1"/>
  <c r="AK136" i="29" s="1"/>
  <c r="Q61" i="29"/>
  <c r="Q100" i="29" s="1"/>
  <c r="Q139" i="29" s="1"/>
  <c r="AK61" i="29"/>
  <c r="AK100" i="29" s="1"/>
  <c r="AK139" i="29" s="1"/>
  <c r="AL63" i="29"/>
  <c r="AL102" i="29" s="1"/>
  <c r="AL141" i="29" s="1"/>
  <c r="AK65" i="29"/>
  <c r="AK104" i="29" s="1"/>
  <c r="AK143" i="29" s="1"/>
  <c r="AL66" i="29"/>
  <c r="AL105" i="29" s="1"/>
  <c r="AL144" i="29" s="1"/>
  <c r="L67" i="29"/>
  <c r="L106" i="29" s="1"/>
  <c r="L145" i="29" s="1"/>
  <c r="AL67" i="29"/>
  <c r="AL106" i="29" s="1"/>
  <c r="AL145" i="29" s="1"/>
  <c r="Q68" i="29"/>
  <c r="Q107" i="29" s="1"/>
  <c r="Q146" i="29" s="1"/>
  <c r="AK68" i="29"/>
  <c r="AK107" i="29" s="1"/>
  <c r="AK146" i="29" s="1"/>
  <c r="L69" i="29"/>
  <c r="L108" i="29" s="1"/>
  <c r="L147" i="29" s="1"/>
  <c r="AL69" i="29"/>
  <c r="AL108" i="29" s="1"/>
  <c r="AL147" i="29" s="1"/>
  <c r="L72" i="29"/>
  <c r="L111" i="29" s="1"/>
  <c r="L150" i="29" s="1"/>
  <c r="AL72" i="29"/>
  <c r="AL111" i="29" s="1"/>
  <c r="AL150" i="29" s="1"/>
  <c r="L58" i="29"/>
  <c r="L97" i="29" s="1"/>
  <c r="L136" i="29" s="1"/>
  <c r="O39" i="29"/>
  <c r="L53" i="29"/>
  <c r="L92" i="29" s="1"/>
  <c r="L131" i="29" s="1"/>
  <c r="AL53" i="29"/>
  <c r="AL92" i="29" s="1"/>
  <c r="AL131" i="29" s="1"/>
  <c r="AL55" i="29"/>
  <c r="AL94" i="29" s="1"/>
  <c r="AL133" i="29" s="1"/>
  <c r="L57" i="29"/>
  <c r="L96" i="29" s="1"/>
  <c r="L135" i="29" s="1"/>
  <c r="AL57" i="29"/>
  <c r="AL96" i="29" s="1"/>
  <c r="AL135" i="29" s="1"/>
  <c r="AL59" i="29"/>
  <c r="AL98" i="29" s="1"/>
  <c r="AL137" i="29" s="1"/>
  <c r="AK63" i="29"/>
  <c r="AK102" i="29" s="1"/>
  <c r="AK141" i="29" s="1"/>
  <c r="AL64" i="29"/>
  <c r="AL103" i="29" s="1"/>
  <c r="AL142" i="29" s="1"/>
  <c r="Q67" i="29"/>
  <c r="Q106" i="29" s="1"/>
  <c r="Q145" i="29" s="1"/>
  <c r="AK67" i="29"/>
  <c r="AK106" i="29" s="1"/>
  <c r="AK145" i="29" s="1"/>
  <c r="AK69" i="29"/>
  <c r="AK108" i="29" s="1"/>
  <c r="AK147" i="29" s="1"/>
  <c r="L71" i="29"/>
  <c r="L110" i="29" s="1"/>
  <c r="L149" i="29" s="1"/>
  <c r="L173" i="29" s="1"/>
  <c r="AL71" i="29"/>
  <c r="AL110" i="29" s="1"/>
  <c r="AL149" i="29" s="1"/>
  <c r="Q72" i="29"/>
  <c r="Q111" i="29" s="1"/>
  <c r="Q150" i="29" s="1"/>
  <c r="AK72" i="29"/>
  <c r="AK111" i="29" s="1"/>
  <c r="AK150" i="29" s="1"/>
  <c r="AK173" i="29" s="1"/>
  <c r="AK53" i="29"/>
  <c r="AK92" i="29" s="1"/>
  <c r="AK131" i="29" s="1"/>
  <c r="AK55" i="29"/>
  <c r="AK94" i="29" s="1"/>
  <c r="AK133" i="29" s="1"/>
  <c r="Q57" i="29"/>
  <c r="Q96" i="29" s="1"/>
  <c r="Q135" i="29" s="1"/>
  <c r="AK57" i="29"/>
  <c r="AK96" i="29" s="1"/>
  <c r="AK135" i="29" s="1"/>
  <c r="AK59" i="29"/>
  <c r="AK98" i="29" s="1"/>
  <c r="AK137" i="29" s="1"/>
  <c r="AL60" i="29"/>
  <c r="AL99" i="29" s="1"/>
  <c r="AL138" i="29" s="1"/>
  <c r="AL62" i="29"/>
  <c r="AL101" i="29" s="1"/>
  <c r="AL140" i="29" s="1"/>
  <c r="Q64" i="29"/>
  <c r="Q103" i="29" s="1"/>
  <c r="Q142" i="29" s="1"/>
  <c r="Q171" i="29" s="1"/>
  <c r="AK64" i="29"/>
  <c r="AK103" i="29" s="1"/>
  <c r="AK142" i="29" s="1"/>
  <c r="AK66" i="29"/>
  <c r="AK105" i="29" s="1"/>
  <c r="AK144" i="29" s="1"/>
  <c r="L70" i="29"/>
  <c r="L109" i="29" s="1"/>
  <c r="L148" i="29" s="1"/>
  <c r="AL70" i="29"/>
  <c r="AL109" i="29" s="1"/>
  <c r="AL148" i="29" s="1"/>
  <c r="Q71" i="29"/>
  <c r="Q110" i="29" s="1"/>
  <c r="Q149" i="29" s="1"/>
  <c r="AK71" i="29"/>
  <c r="AK110" i="29" s="1"/>
  <c r="AK149" i="29" s="1"/>
  <c r="M38" i="25"/>
  <c r="R51" i="22"/>
  <c r="R89" i="22" s="1"/>
  <c r="P38" i="22"/>
  <c r="Q38" i="22"/>
  <c r="K79" i="22"/>
  <c r="Q49" i="22"/>
  <c r="Q87" i="22" s="1"/>
  <c r="O38" i="22"/>
  <c r="P87" i="22"/>
  <c r="L105" i="25"/>
  <c r="J105" i="25"/>
  <c r="K105" i="25" s="1"/>
  <c r="J97" i="25"/>
  <c r="K97" i="25" s="1"/>
  <c r="L97" i="25"/>
  <c r="L101" i="25"/>
  <c r="L87" i="25"/>
  <c r="K89" i="25"/>
  <c r="K94" i="25"/>
  <c r="K102" i="25"/>
  <c r="M90" i="25"/>
  <c r="M108" i="25"/>
  <c r="M87" i="25"/>
  <c r="M91" i="25"/>
  <c r="L94" i="25"/>
  <c r="M95" i="25"/>
  <c r="M97" i="25"/>
  <c r="M99" i="25"/>
  <c r="M101" i="25"/>
  <c r="M103" i="25"/>
  <c r="M105" i="25"/>
  <c r="M107" i="25"/>
  <c r="K91" i="25"/>
  <c r="K96" i="25"/>
  <c r="M106" i="25"/>
  <c r="L90" i="25"/>
  <c r="L99" i="25"/>
  <c r="L103" i="25"/>
  <c r="L107" i="25"/>
  <c r="K87" i="25"/>
  <c r="K92" i="25"/>
  <c r="K100" i="25"/>
  <c r="K103" i="25"/>
  <c r="K108" i="25"/>
  <c r="M92" i="25"/>
  <c r="M98" i="25"/>
  <c r="L89" i="25"/>
  <c r="L93" i="25"/>
  <c r="L96" i="25"/>
  <c r="L98" i="25"/>
  <c r="L100" i="25"/>
  <c r="L102" i="25"/>
  <c r="L104" i="25"/>
  <c r="L106" i="25"/>
  <c r="L108" i="25"/>
  <c r="K99" i="25"/>
  <c r="K90" i="25"/>
  <c r="K98" i="25"/>
  <c r="K106" i="25"/>
  <c r="M94" i="25"/>
  <c r="L88" i="25"/>
  <c r="M89" i="25"/>
  <c r="L91" i="25"/>
  <c r="L92" i="25"/>
  <c r="M93" i="25"/>
  <c r="L95" i="25"/>
  <c r="P94" i="29"/>
  <c r="P133" i="29" s="1"/>
  <c r="AC94" i="29"/>
  <c r="AC133" i="29" s="1"/>
  <c r="J94" i="29"/>
  <c r="M94" i="29"/>
  <c r="M133" i="29" s="1"/>
  <c r="V94" i="29"/>
  <c r="V133" i="29" s="1"/>
  <c r="AG94" i="29"/>
  <c r="AG133" i="29" s="1"/>
  <c r="M101" i="29"/>
  <c r="M140" i="29" s="1"/>
  <c r="U101" i="29"/>
  <c r="U140" i="29" s="1"/>
  <c r="AB101" i="29"/>
  <c r="AB140" i="29" s="1"/>
  <c r="Z108" i="29"/>
  <c r="Z147" i="29" s="1"/>
  <c r="S97" i="29"/>
  <c r="S136" i="29" s="1"/>
  <c r="S170" i="29" s="1"/>
  <c r="R109" i="29"/>
  <c r="R148" i="29" s="1"/>
  <c r="AC105" i="29"/>
  <c r="AC144" i="29" s="1"/>
  <c r="M92" i="29"/>
  <c r="M131" i="29" s="1"/>
  <c r="M168" i="29" s="1"/>
  <c r="AJ94" i="29"/>
  <c r="AJ133" i="29" s="1"/>
  <c r="AJ169" i="29" s="1"/>
  <c r="AH97" i="29"/>
  <c r="AH136" i="29" s="1"/>
  <c r="L101" i="29"/>
  <c r="L140" i="29" s="1"/>
  <c r="Z101" i="29"/>
  <c r="Z140" i="29" s="1"/>
  <c r="V105" i="29"/>
  <c r="V144" i="29" s="1"/>
  <c r="AJ109" i="29"/>
  <c r="AJ148" i="29" s="1"/>
  <c r="N90" i="29"/>
  <c r="N129" i="29" s="1"/>
  <c r="AD90" i="29"/>
  <c r="AD129" i="29" s="1"/>
  <c r="AH90" i="29"/>
  <c r="AH129" i="29" s="1"/>
  <c r="O92" i="29"/>
  <c r="O131" i="29" s="1"/>
  <c r="AF97" i="29"/>
  <c r="AF136" i="29" s="1"/>
  <c r="AF170" i="29" s="1"/>
  <c r="AE98" i="29"/>
  <c r="AE137" i="29" s="1"/>
  <c r="X100" i="29"/>
  <c r="X139" i="29" s="1"/>
  <c r="S103" i="29"/>
  <c r="S142" i="29" s="1"/>
  <c r="AD105" i="29"/>
  <c r="AD144" i="29" s="1"/>
  <c r="Y94" i="29"/>
  <c r="Y133" i="29" s="1"/>
  <c r="N101" i="29"/>
  <c r="N140" i="29" s="1"/>
  <c r="L105" i="29"/>
  <c r="L144" i="29" s="1"/>
  <c r="Z97" i="29"/>
  <c r="Z136" i="29" s="1"/>
  <c r="T105" i="29"/>
  <c r="T144" i="29" s="1"/>
  <c r="X105" i="29"/>
  <c r="X144" i="29" s="1"/>
  <c r="AA105" i="29"/>
  <c r="AA144" i="29" s="1"/>
  <c r="AH105" i="29"/>
  <c r="AH144" i="29" s="1"/>
  <c r="Z109" i="29"/>
  <c r="Z148" i="29" s="1"/>
  <c r="R105" i="29"/>
  <c r="R144" i="29" s="1"/>
  <c r="U105" i="29"/>
  <c r="U144" i="29" s="1"/>
  <c r="AH101" i="29"/>
  <c r="AH140" i="29" s="1"/>
  <c r="X109" i="29"/>
  <c r="X148" i="29" s="1"/>
  <c r="AE109" i="29"/>
  <c r="AE148" i="29" s="1"/>
  <c r="AH109" i="29"/>
  <c r="AH148" i="29" s="1"/>
  <c r="L88" i="31"/>
  <c r="L126" i="31" s="1"/>
  <c r="P88" i="31"/>
  <c r="P126" i="31" s="1"/>
  <c r="L91" i="31"/>
  <c r="L129" i="31" s="1"/>
  <c r="P91" i="31"/>
  <c r="P129" i="31" s="1"/>
  <c r="L94" i="31"/>
  <c r="L132" i="31" s="1"/>
  <c r="P94" i="31"/>
  <c r="P132" i="31" s="1"/>
  <c r="S93" i="31"/>
  <c r="S131" i="31" s="1"/>
  <c r="S94" i="31"/>
  <c r="S132" i="31" s="1"/>
  <c r="R100" i="31"/>
  <c r="R138" i="31" s="1"/>
  <c r="L96" i="31"/>
  <c r="L134" i="31" s="1"/>
  <c r="R102" i="31"/>
  <c r="R140" i="31" s="1"/>
  <c r="R105" i="31"/>
  <c r="R143" i="31" s="1"/>
  <c r="N107" i="31"/>
  <c r="N145" i="31" s="1"/>
  <c r="O96" i="31"/>
  <c r="O134" i="31" s="1"/>
  <c r="Q87" i="31"/>
  <c r="Q125" i="31" s="1"/>
  <c r="M90" i="31"/>
  <c r="M128" i="31" s="1"/>
  <c r="M91" i="31"/>
  <c r="M129" i="31" s="1"/>
  <c r="M92" i="31"/>
  <c r="M130" i="31" s="1"/>
  <c r="M93" i="31"/>
  <c r="M131" i="31" s="1"/>
  <c r="M94" i="31"/>
  <c r="M132" i="31" s="1"/>
  <c r="M95" i="31"/>
  <c r="M133" i="31" s="1"/>
  <c r="M96" i="31"/>
  <c r="M134" i="31" s="1"/>
  <c r="Q97" i="31"/>
  <c r="Q135" i="31" s="1"/>
  <c r="P98" i="31"/>
  <c r="P136" i="31" s="1"/>
  <c r="P99" i="31"/>
  <c r="P137" i="31" s="1"/>
  <c r="S101" i="31"/>
  <c r="S139" i="31" s="1"/>
  <c r="S102" i="31"/>
  <c r="S140" i="31" s="1"/>
  <c r="S103" i="31"/>
  <c r="S141" i="31" s="1"/>
  <c r="S104" i="31"/>
  <c r="S142" i="31" s="1"/>
  <c r="S105" i="31"/>
  <c r="S143" i="31" s="1"/>
  <c r="S106" i="31"/>
  <c r="S144" i="31" s="1"/>
  <c r="O107" i="31"/>
  <c r="O145" i="31" s="1"/>
  <c r="O92" i="31"/>
  <c r="O130" i="31" s="1"/>
  <c r="O91" i="31"/>
  <c r="O129" i="31" s="1"/>
  <c r="O98" i="31"/>
  <c r="O136" i="31" s="1"/>
  <c r="L107" i="31"/>
  <c r="L145" i="31" s="1"/>
  <c r="O86" i="31"/>
  <c r="O124" i="31" s="1"/>
  <c r="S87" i="31"/>
  <c r="S125" i="31" s="1"/>
  <c r="S88" i="31"/>
  <c r="S126" i="31" s="1"/>
  <c r="O89" i="31"/>
  <c r="O127" i="31" s="1"/>
  <c r="S89" i="31"/>
  <c r="S127" i="31" s="1"/>
  <c r="O90" i="31"/>
  <c r="O128" i="31" s="1"/>
  <c r="S91" i="31"/>
  <c r="S129" i="31" s="1"/>
  <c r="S92" i="31"/>
  <c r="S130" i="31" s="1"/>
  <c r="O93" i="31"/>
  <c r="O131" i="31" s="1"/>
  <c r="O94" i="31"/>
  <c r="O132" i="31" s="1"/>
  <c r="O95" i="31"/>
  <c r="O133" i="31" s="1"/>
  <c r="S95" i="31"/>
  <c r="S133" i="31" s="1"/>
  <c r="S96" i="31"/>
  <c r="S134" i="31" s="1"/>
  <c r="O97" i="31"/>
  <c r="O135" i="31" s="1"/>
  <c r="N98" i="31"/>
  <c r="N136" i="31" s="1"/>
  <c r="R98" i="31"/>
  <c r="R136" i="31" s="1"/>
  <c r="N99" i="31"/>
  <c r="N137" i="31" s="1"/>
  <c r="Q99" i="31"/>
  <c r="Q137" i="31" s="1"/>
  <c r="M100" i="31"/>
  <c r="M138" i="31" s="1"/>
  <c r="Q100" i="31"/>
  <c r="Q138" i="31" s="1"/>
  <c r="M101" i="31"/>
  <c r="M139" i="31" s="1"/>
  <c r="Q101" i="31"/>
  <c r="Q139" i="31" s="1"/>
  <c r="M102" i="31"/>
  <c r="M140" i="31" s="1"/>
  <c r="Q102" i="31"/>
  <c r="Q140" i="31" s="1"/>
  <c r="M103" i="31"/>
  <c r="M141" i="31" s="1"/>
  <c r="Q103" i="31"/>
  <c r="Q141" i="31" s="1"/>
  <c r="M104" i="31"/>
  <c r="M142" i="31" s="1"/>
  <c r="Q104" i="31"/>
  <c r="Q142" i="31" s="1"/>
  <c r="M105" i="31"/>
  <c r="M143" i="31" s="1"/>
  <c r="Q105" i="31"/>
  <c r="Q143" i="31" s="1"/>
  <c r="M106" i="31"/>
  <c r="M144" i="31" s="1"/>
  <c r="Q106" i="31"/>
  <c r="Q144" i="31" s="1"/>
  <c r="M107" i="31"/>
  <c r="M145" i="31" s="1"/>
  <c r="Q107" i="31"/>
  <c r="Q145" i="31" s="1"/>
  <c r="P96" i="31"/>
  <c r="P134" i="31" s="1"/>
  <c r="S98" i="31"/>
  <c r="S136" i="31" s="1"/>
  <c r="N100" i="31"/>
  <c r="N138" i="31" s="1"/>
  <c r="N102" i="31"/>
  <c r="N140" i="31" s="1"/>
  <c r="N105" i="31"/>
  <c r="N143" i="31" s="1"/>
  <c r="O88" i="31"/>
  <c r="O126" i="31" s="1"/>
  <c r="S100" i="31"/>
  <c r="S138" i="31" s="1"/>
  <c r="Q86" i="31"/>
  <c r="Q124" i="31" s="1"/>
  <c r="M87" i="31"/>
  <c r="M125" i="31" s="1"/>
  <c r="M88" i="31"/>
  <c r="M126" i="31" s="1"/>
  <c r="Q88" i="31"/>
  <c r="Q126" i="31" s="1"/>
  <c r="Q90" i="31"/>
  <c r="Q128" i="31" s="1"/>
  <c r="Q91" i="31"/>
  <c r="Q129" i="31" s="1"/>
  <c r="Q92" i="31"/>
  <c r="Q130" i="31" s="1"/>
  <c r="Q93" i="31"/>
  <c r="Q131" i="31" s="1"/>
  <c r="Q94" i="31"/>
  <c r="Q132" i="31" s="1"/>
  <c r="Q95" i="31"/>
  <c r="Q133" i="31" s="1"/>
  <c r="Q96" i="31"/>
  <c r="Q134" i="31" s="1"/>
  <c r="L98" i="31"/>
  <c r="L136" i="31" s="1"/>
  <c r="L99" i="31"/>
  <c r="L137" i="31" s="1"/>
  <c r="O100" i="31"/>
  <c r="O138" i="31" s="1"/>
  <c r="O101" i="31"/>
  <c r="O139" i="31" s="1"/>
  <c r="O102" i="31"/>
  <c r="O140" i="31" s="1"/>
  <c r="O103" i="31"/>
  <c r="O141" i="31" s="1"/>
  <c r="O104" i="31"/>
  <c r="O142" i="31" s="1"/>
  <c r="O105" i="31"/>
  <c r="O143" i="31" s="1"/>
  <c r="O106" i="31"/>
  <c r="O144" i="31" s="1"/>
  <c r="R107" i="31"/>
  <c r="R145" i="31" s="1"/>
  <c r="R90" i="31"/>
  <c r="R128" i="31" s="1"/>
  <c r="S90" i="31"/>
  <c r="S128" i="31" s="1"/>
  <c r="S97" i="31"/>
  <c r="S135" i="31" s="1"/>
  <c r="R101" i="31"/>
  <c r="R139" i="31" s="1"/>
  <c r="N86" i="31"/>
  <c r="N124" i="31" s="1"/>
  <c r="R86" i="31"/>
  <c r="R124" i="31" s="1"/>
  <c r="N87" i="31"/>
  <c r="N125" i="31" s="1"/>
  <c r="R87" i="31"/>
  <c r="R125" i="31" s="1"/>
  <c r="N88" i="31"/>
  <c r="N126" i="31" s="1"/>
  <c r="R88" i="31"/>
  <c r="R126" i="31" s="1"/>
  <c r="N89" i="31"/>
  <c r="N127" i="31" s="1"/>
  <c r="R89" i="31"/>
  <c r="R127" i="31" s="1"/>
  <c r="N90" i="31"/>
  <c r="N128" i="31" s="1"/>
  <c r="N91" i="31"/>
  <c r="N129" i="31" s="1"/>
  <c r="R91" i="31"/>
  <c r="R129" i="31" s="1"/>
  <c r="N92" i="31"/>
  <c r="N130" i="31" s="1"/>
  <c r="R92" i="31"/>
  <c r="R130" i="31" s="1"/>
  <c r="N93" i="31"/>
  <c r="N131" i="31" s="1"/>
  <c r="R93" i="31"/>
  <c r="R131" i="31" s="1"/>
  <c r="N94" i="31"/>
  <c r="N132" i="31" s="1"/>
  <c r="R94" i="31"/>
  <c r="R132" i="31" s="1"/>
  <c r="N95" i="31"/>
  <c r="N133" i="31" s="1"/>
  <c r="R95" i="31"/>
  <c r="R133" i="31" s="1"/>
  <c r="N96" i="31"/>
  <c r="N134" i="31" s="1"/>
  <c r="R96" i="31"/>
  <c r="R134" i="31" s="1"/>
  <c r="N97" i="31"/>
  <c r="N135" i="31" s="1"/>
  <c r="R97" i="31"/>
  <c r="R135" i="31" s="1"/>
  <c r="M98" i="31"/>
  <c r="M136" i="31" s="1"/>
  <c r="Q98" i="31"/>
  <c r="Q136" i="31" s="1"/>
  <c r="M99" i="31"/>
  <c r="M137" i="31" s="1"/>
  <c r="L100" i="31"/>
  <c r="L138" i="31" s="1"/>
  <c r="P100" i="31"/>
  <c r="P138" i="31" s="1"/>
  <c r="L101" i="31"/>
  <c r="L139" i="31" s="1"/>
  <c r="P101" i="31"/>
  <c r="P139" i="31" s="1"/>
  <c r="L102" i="31"/>
  <c r="L140" i="31" s="1"/>
  <c r="P102" i="31"/>
  <c r="P140" i="31" s="1"/>
  <c r="L103" i="31"/>
  <c r="L141" i="31" s="1"/>
  <c r="P103" i="31"/>
  <c r="P141" i="31" s="1"/>
  <c r="L104" i="31"/>
  <c r="L142" i="31" s="1"/>
  <c r="P104" i="31"/>
  <c r="P142" i="31" s="1"/>
  <c r="L105" i="31"/>
  <c r="L143" i="31" s="1"/>
  <c r="P105" i="31"/>
  <c r="P143" i="31" s="1"/>
  <c r="L106" i="31"/>
  <c r="L144" i="31" s="1"/>
  <c r="P106" i="31"/>
  <c r="P144" i="31" s="1"/>
  <c r="P107" i="31"/>
  <c r="P145" i="31" s="1"/>
  <c r="T89" i="33"/>
  <c r="T127" i="33" s="1"/>
  <c r="N107" i="33"/>
  <c r="N145" i="33" s="1"/>
  <c r="K79" i="25"/>
  <c r="K88" i="25"/>
  <c r="J93" i="22"/>
  <c r="K93" i="22" s="1"/>
  <c r="J107" i="22"/>
  <c r="K107" i="22" s="1"/>
  <c r="O107" i="22"/>
  <c r="J96" i="22"/>
  <c r="K96" i="22" s="1"/>
  <c r="J100" i="22"/>
  <c r="K100" i="22" s="1"/>
  <c r="J104" i="22"/>
  <c r="K104" i="22" s="1"/>
  <c r="J91" i="22"/>
  <c r="K91" i="22" s="1"/>
  <c r="J87" i="22"/>
  <c r="K87" i="22" s="1"/>
  <c r="J94" i="22"/>
  <c r="K94" i="22" s="1"/>
  <c r="R95" i="22"/>
  <c r="R91" i="22"/>
  <c r="L93" i="22"/>
  <c r="L95" i="22"/>
  <c r="L105" i="22"/>
  <c r="BI18" i="23"/>
  <c r="BG27" i="23"/>
  <c r="BF28" i="23"/>
  <c r="BE30" i="23"/>
  <c r="S40" i="23"/>
  <c r="AI40" i="23"/>
  <c r="BF10" i="23"/>
  <c r="AG40" i="23"/>
  <c r="S96" i="33"/>
  <c r="S134" i="33" s="1"/>
  <c r="AE111" i="29"/>
  <c r="AE150" i="29" s="1"/>
  <c r="Y103" i="29"/>
  <c r="Y142" i="29" s="1"/>
  <c r="M99" i="29"/>
  <c r="M138" i="29" s="1"/>
  <c r="Z92" i="29"/>
  <c r="Z131" i="29" s="1"/>
  <c r="AC98" i="29"/>
  <c r="AC137" i="29" s="1"/>
  <c r="M91" i="29"/>
  <c r="M130" i="29" s="1"/>
  <c r="E29" i="1"/>
  <c r="G8" i="8" s="1"/>
  <c r="E25" i="1"/>
  <c r="G4" i="8" s="1"/>
  <c r="E28" i="1"/>
  <c r="G7" i="8" s="1"/>
  <c r="E30" i="1"/>
  <c r="G9" i="8" s="1"/>
  <c r="E26" i="1"/>
  <c r="G5" i="8" s="1"/>
  <c r="S38" i="31"/>
  <c r="O38" i="31"/>
  <c r="S48" i="31"/>
  <c r="S86" i="31" s="1"/>
  <c r="S124" i="31" s="1"/>
  <c r="R38" i="31"/>
  <c r="O49" i="31"/>
  <c r="O87" i="31" s="1"/>
  <c r="O125" i="31" s="1"/>
  <c r="Q38" i="31"/>
  <c r="P38" i="31"/>
  <c r="J107" i="29"/>
  <c r="X107" i="29"/>
  <c r="X146" i="29" s="1"/>
  <c r="S107" i="29"/>
  <c r="S146" i="29" s="1"/>
  <c r="W107" i="29"/>
  <c r="W146" i="29" s="1"/>
  <c r="N107" i="29"/>
  <c r="N146" i="29" s="1"/>
  <c r="AI107" i="29"/>
  <c r="AI146" i="29" s="1"/>
  <c r="AB95" i="29"/>
  <c r="AB134" i="29" s="1"/>
  <c r="AC95" i="29"/>
  <c r="AC134" i="29" s="1"/>
  <c r="J95" i="29"/>
  <c r="AI95" i="29"/>
  <c r="AI134" i="29" s="1"/>
  <c r="W95" i="29"/>
  <c r="W134" i="29" s="1"/>
  <c r="S92" i="29"/>
  <c r="S131" i="29" s="1"/>
  <c r="AH92" i="29"/>
  <c r="AH131" i="29" s="1"/>
  <c r="J103" i="29"/>
  <c r="N92" i="29"/>
  <c r="N131" i="29" s="1"/>
  <c r="N168" i="29" s="1"/>
  <c r="AJ110" i="29"/>
  <c r="AJ149" i="29" s="1"/>
  <c r="AI110" i="29"/>
  <c r="AI149" i="29" s="1"/>
  <c r="AA98" i="29"/>
  <c r="AA137" i="29" s="1"/>
  <c r="AI92" i="29"/>
  <c r="AI131" i="29" s="1"/>
  <c r="Z118" i="29"/>
  <c r="Z157" i="29" s="1"/>
  <c r="AG98" i="29"/>
  <c r="AG137" i="29" s="1"/>
  <c r="AF103" i="29"/>
  <c r="AF142" i="29" s="1"/>
  <c r="AA99" i="29"/>
  <c r="AA138" i="29" s="1"/>
  <c r="R111" i="29"/>
  <c r="R150" i="29" s="1"/>
  <c r="W117" i="29"/>
  <c r="W156" i="29" s="1"/>
  <c r="AH106" i="29"/>
  <c r="AH145" i="29" s="1"/>
  <c r="AI98" i="29"/>
  <c r="AI137" i="29" s="1"/>
  <c r="AH114" i="29"/>
  <c r="AH153" i="29" s="1"/>
  <c r="AC92" i="29"/>
  <c r="AC131" i="29" s="1"/>
  <c r="AB94" i="29"/>
  <c r="AB133" i="29" s="1"/>
  <c r="AH117" i="29"/>
  <c r="AH156" i="29" s="1"/>
  <c r="L39" i="29"/>
  <c r="P98" i="29"/>
  <c r="P137" i="29" s="1"/>
  <c r="Y110" i="29"/>
  <c r="Y149" i="29" s="1"/>
  <c r="AB102" i="29"/>
  <c r="AB141" i="29" s="1"/>
  <c r="W92" i="29"/>
  <c r="W131" i="29" s="1"/>
  <c r="AB103" i="29"/>
  <c r="AB142" i="29" s="1"/>
  <c r="AI103" i="29"/>
  <c r="AI142" i="29" s="1"/>
  <c r="J106" i="29"/>
  <c r="V106" i="29"/>
  <c r="V145" i="29" s="1"/>
  <c r="AC39" i="29"/>
  <c r="P92" i="29"/>
  <c r="P131" i="29" s="1"/>
  <c r="AD118" i="29"/>
  <c r="AD157" i="29" s="1"/>
  <c r="AB98" i="29"/>
  <c r="AB137" i="29" s="1"/>
  <c r="AF98" i="29"/>
  <c r="AF137" i="29" s="1"/>
  <c r="S111" i="29"/>
  <c r="S150" i="29" s="1"/>
  <c r="P106" i="29"/>
  <c r="P145" i="29" s="1"/>
  <c r="AE106" i="29"/>
  <c r="AE145" i="29" s="1"/>
  <c r="Y92" i="29"/>
  <c r="Y131" i="29" s="1"/>
  <c r="U92" i="29"/>
  <c r="U131" i="29" s="1"/>
  <c r="U168" i="29" s="1"/>
  <c r="AG92" i="29"/>
  <c r="AG131" i="29" s="1"/>
  <c r="U94" i="29"/>
  <c r="U133" i="29" s="1"/>
  <c r="AE94" i="29"/>
  <c r="AE133" i="29" s="1"/>
  <c r="Q98" i="29"/>
  <c r="Q137" i="29" s="1"/>
  <c r="R92" i="29"/>
  <c r="R131" i="29" s="1"/>
  <c r="N94" i="29"/>
  <c r="N133" i="29" s="1"/>
  <c r="AF94" i="29"/>
  <c r="AF133" i="29" s="1"/>
  <c r="M39" i="29"/>
  <c r="M57" i="29"/>
  <c r="AI117" i="29"/>
  <c r="AI156" i="29" s="1"/>
  <c r="U108" i="29"/>
  <c r="U147" i="29" s="1"/>
  <c r="AG106" i="29"/>
  <c r="AG145" i="29" s="1"/>
  <c r="AE92" i="29"/>
  <c r="AE131" i="29" s="1"/>
  <c r="Q92" i="29"/>
  <c r="Q131" i="29" s="1"/>
  <c r="W94" i="29"/>
  <c r="W133" i="29" s="1"/>
  <c r="T92" i="29"/>
  <c r="T131" i="29" s="1"/>
  <c r="X92" i="29"/>
  <c r="X131" i="29" s="1"/>
  <c r="O97" i="29"/>
  <c r="O136" i="29" s="1"/>
  <c r="AG103" i="29"/>
  <c r="AG142" i="29" s="1"/>
  <c r="N106" i="29"/>
  <c r="N145" i="29" s="1"/>
  <c r="R106" i="29"/>
  <c r="R145" i="29" s="1"/>
  <c r="U106" i="29"/>
  <c r="U145" i="29" s="1"/>
  <c r="AB106" i="29"/>
  <c r="AB145" i="29" s="1"/>
  <c r="AL117" i="29"/>
  <c r="AL156" i="29" s="1"/>
  <c r="X94" i="29"/>
  <c r="X133" i="29" s="1"/>
  <c r="AA92" i="29"/>
  <c r="AA131" i="29" s="1"/>
  <c r="AD93" i="29"/>
  <c r="AD132" i="29" s="1"/>
  <c r="AD169" i="29" s="1"/>
  <c r="Q94" i="29"/>
  <c r="Q133" i="29" s="1"/>
  <c r="AA94" i="29"/>
  <c r="AA133" i="29" s="1"/>
  <c r="AI94" i="29"/>
  <c r="AI133" i="29" s="1"/>
  <c r="R103" i="29"/>
  <c r="R142" i="29" s="1"/>
  <c r="AG110" i="29"/>
  <c r="AG149" i="29" s="1"/>
  <c r="M51" i="29"/>
  <c r="M90" i="29" s="1"/>
  <c r="M129" i="29" s="1"/>
  <c r="AL51" i="29"/>
  <c r="AL90" i="29" s="1"/>
  <c r="AL129" i="29" s="1"/>
  <c r="Y90" i="29"/>
  <c r="Y129" i="29" s="1"/>
  <c r="AH98" i="29"/>
  <c r="AH137" i="29" s="1"/>
  <c r="AE117" i="29"/>
  <c r="AE156" i="29" s="1"/>
  <c r="AC114" i="29"/>
  <c r="AC153" i="29" s="1"/>
  <c r="P114" i="29"/>
  <c r="P153" i="29" s="1"/>
  <c r="X114" i="29"/>
  <c r="X153" i="29" s="1"/>
  <c r="AL118" i="29"/>
  <c r="AL157" i="29" s="1"/>
  <c r="AH119" i="29"/>
  <c r="AH158" i="29" s="1"/>
  <c r="Z111" i="29"/>
  <c r="Z150" i="29" s="1"/>
  <c r="S114" i="29"/>
  <c r="S153" i="29" s="1"/>
  <c r="AA114" i="29"/>
  <c r="AA153" i="29" s="1"/>
  <c r="T118" i="29"/>
  <c r="T157" i="29" s="1"/>
  <c r="L114" i="29"/>
  <c r="L153" i="29" s="1"/>
  <c r="AE95" i="29"/>
  <c r="AE134" i="29" s="1"/>
  <c r="U110" i="29"/>
  <c r="U149" i="29" s="1"/>
  <c r="AG111" i="29"/>
  <c r="AG150" i="29" s="1"/>
  <c r="AI39" i="29"/>
  <c r="W111" i="29"/>
  <c r="W150" i="29" s="1"/>
  <c r="N114" i="29"/>
  <c r="N153" i="29" s="1"/>
  <c r="AF114" i="29"/>
  <c r="AF153" i="29" s="1"/>
  <c r="AE114" i="29"/>
  <c r="AE153" i="29" s="1"/>
  <c r="W114" i="29"/>
  <c r="W153" i="29" s="1"/>
  <c r="AJ118" i="29"/>
  <c r="AJ157" i="29" s="1"/>
  <c r="AC110" i="29"/>
  <c r="AC149" i="29" s="1"/>
  <c r="L119" i="29"/>
  <c r="L158" i="29" s="1"/>
  <c r="V95" i="29"/>
  <c r="V134" i="29" s="1"/>
  <c r="V169" i="29" s="1"/>
  <c r="Z93" i="29"/>
  <c r="Z132" i="29" s="1"/>
  <c r="AA93" i="29"/>
  <c r="AA132" i="29" s="1"/>
  <c r="X93" i="29"/>
  <c r="X132" i="29" s="1"/>
  <c r="J93" i="29"/>
  <c r="AH115" i="29"/>
  <c r="AH154" i="29" s="1"/>
  <c r="AA115" i="29"/>
  <c r="AA154" i="29" s="1"/>
  <c r="AD115" i="29"/>
  <c r="AD154" i="29" s="1"/>
  <c r="AE115" i="29"/>
  <c r="AE154" i="29" s="1"/>
  <c r="N115" i="29"/>
  <c r="N154" i="29" s="1"/>
  <c r="AF95" i="29"/>
  <c r="AF134" i="29" s="1"/>
  <c r="R114" i="29"/>
  <c r="R153" i="29" s="1"/>
  <c r="U109" i="29"/>
  <c r="U148" i="29" s="1"/>
  <c r="P109" i="29"/>
  <c r="P148" i="29" s="1"/>
  <c r="AI109" i="29"/>
  <c r="AI148" i="29" s="1"/>
  <c r="AA109" i="29"/>
  <c r="AA148" i="29" s="1"/>
  <c r="W105" i="29"/>
  <c r="W144" i="29" s="1"/>
  <c r="M105" i="29"/>
  <c r="M144" i="29" s="1"/>
  <c r="N105" i="29"/>
  <c r="N144" i="29" s="1"/>
  <c r="V101" i="29"/>
  <c r="V140" i="29" s="1"/>
  <c r="J101" i="29"/>
  <c r="AC101" i="29"/>
  <c r="AC140" i="29" s="1"/>
  <c r="AI101" i="29"/>
  <c r="AI140" i="29" s="1"/>
  <c r="W52" i="29"/>
  <c r="W91" i="29" s="1"/>
  <c r="W130" i="29" s="1"/>
  <c r="W39" i="29"/>
  <c r="U95" i="29"/>
  <c r="U134" i="29" s="1"/>
  <c r="AJ95" i="29"/>
  <c r="AJ134" i="29" s="1"/>
  <c r="Y96" i="29"/>
  <c r="Y135" i="29" s="1"/>
  <c r="AB105" i="29"/>
  <c r="AB144" i="29" s="1"/>
  <c r="J108" i="29"/>
  <c r="AC108" i="29"/>
  <c r="AC147" i="29" s="1"/>
  <c r="J111" i="29"/>
  <c r="T111" i="29"/>
  <c r="T150" i="29" s="1"/>
  <c r="AA119" i="29"/>
  <c r="AA158" i="29" s="1"/>
  <c r="Y119" i="29"/>
  <c r="Y158" i="29" s="1"/>
  <c r="J119" i="29"/>
  <c r="AI118" i="29"/>
  <c r="AI157" i="29" s="1"/>
  <c r="Y118" i="29"/>
  <c r="Y157" i="29" s="1"/>
  <c r="S118" i="29"/>
  <c r="S157" i="29" s="1"/>
  <c r="T114" i="29"/>
  <c r="T153" i="29" s="1"/>
  <c r="AL114" i="29"/>
  <c r="AL153" i="29" s="1"/>
  <c r="AC118" i="29"/>
  <c r="AC157" i="29" s="1"/>
  <c r="R108" i="29"/>
  <c r="R147" i="29" s="1"/>
  <c r="M114" i="29"/>
  <c r="M153" i="29" s="1"/>
  <c r="AA110" i="29"/>
  <c r="AA149" i="29" s="1"/>
  <c r="AA173" i="29" s="1"/>
  <c r="AB110" i="29"/>
  <c r="AB149" i="29" s="1"/>
  <c r="AH39" i="29"/>
  <c r="J114" i="29"/>
  <c r="V114" i="29"/>
  <c r="V153" i="29" s="1"/>
  <c r="R118" i="29"/>
  <c r="R157" i="29" s="1"/>
  <c r="J118" i="29"/>
  <c r="J110" i="29"/>
  <c r="M110" i="29"/>
  <c r="M149" i="29" s="1"/>
  <c r="V110" i="29"/>
  <c r="V149" i="29" s="1"/>
  <c r="V173" i="29" s="1"/>
  <c r="M119" i="29"/>
  <c r="M158" i="29" s="1"/>
  <c r="R95" i="29"/>
  <c r="R134" i="29" s="1"/>
  <c r="M108" i="29"/>
  <c r="M147" i="29" s="1"/>
  <c r="M172" i="29" s="1"/>
  <c r="AH111" i="29"/>
  <c r="AH150" i="29" s="1"/>
  <c r="AG91" i="29"/>
  <c r="AG130" i="29" s="1"/>
  <c r="V91" i="29"/>
  <c r="V130" i="29" s="1"/>
  <c r="J91" i="29"/>
  <c r="AA91" i="29"/>
  <c r="AA130" i="29" s="1"/>
  <c r="O95" i="29"/>
  <c r="O134" i="29" s="1"/>
  <c r="U118" i="29"/>
  <c r="U157" i="29" s="1"/>
  <c r="AH93" i="29"/>
  <c r="AH132" i="29" s="1"/>
  <c r="AH169" i="29" s="1"/>
  <c r="M95" i="29"/>
  <c r="M134" i="29" s="1"/>
  <c r="S95" i="29"/>
  <c r="S134" i="29" s="1"/>
  <c r="X95" i="29"/>
  <c r="X134" i="29" s="1"/>
  <c r="P112" i="29"/>
  <c r="P151" i="29" s="1"/>
  <c r="R112" i="29"/>
  <c r="R151" i="29" s="1"/>
  <c r="M112" i="29"/>
  <c r="M151" i="29" s="1"/>
  <c r="X112" i="29"/>
  <c r="X151" i="29" s="1"/>
  <c r="O100" i="29"/>
  <c r="O139" i="29" s="1"/>
  <c r="J100" i="29"/>
  <c r="AI100" i="29"/>
  <c r="AI139" i="29" s="1"/>
  <c r="P100" i="29"/>
  <c r="P139" i="29" s="1"/>
  <c r="U96" i="29"/>
  <c r="U135" i="29" s="1"/>
  <c r="AB96" i="29"/>
  <c r="AB135" i="29" s="1"/>
  <c r="AH96" i="29"/>
  <c r="AH135" i="29" s="1"/>
  <c r="AJ96" i="29"/>
  <c r="AJ135" i="29" s="1"/>
  <c r="AA96" i="29"/>
  <c r="AA135" i="29" s="1"/>
  <c r="R96" i="29"/>
  <c r="R135" i="29" s="1"/>
  <c r="T91" i="29"/>
  <c r="T130" i="29" s="1"/>
  <c r="Z100" i="29"/>
  <c r="Z139" i="29" s="1"/>
  <c r="P101" i="29"/>
  <c r="P140" i="29" s="1"/>
  <c r="X101" i="29"/>
  <c r="X140" i="29" s="1"/>
  <c r="AE101" i="29"/>
  <c r="AE140" i="29" s="1"/>
  <c r="AK118" i="29"/>
  <c r="AK157" i="29" s="1"/>
  <c r="T110" i="29"/>
  <c r="T149" i="29" s="1"/>
  <c r="T173" i="29" s="1"/>
  <c r="V115" i="29"/>
  <c r="V154" i="29" s="1"/>
  <c r="AG118" i="29"/>
  <c r="AG157" i="29" s="1"/>
  <c r="AF91" i="29"/>
  <c r="AF130" i="29" s="1"/>
  <c r="N93" i="29"/>
  <c r="N132" i="29" s="1"/>
  <c r="N169" i="29" s="1"/>
  <c r="V93" i="29"/>
  <c r="V132" i="29" s="1"/>
  <c r="O98" i="29"/>
  <c r="O137" i="29" s="1"/>
  <c r="X98" i="29"/>
  <c r="X137" i="29" s="1"/>
  <c r="AF101" i="29"/>
  <c r="AF140" i="29" s="1"/>
  <c r="AJ105" i="29"/>
  <c r="AJ144" i="29" s="1"/>
  <c r="AD109" i="29"/>
  <c r="AD148" i="29" s="1"/>
  <c r="AI112" i="29"/>
  <c r="AI151" i="29" s="1"/>
  <c r="Y114" i="29"/>
  <c r="Y153" i="29" s="1"/>
  <c r="AJ92" i="29"/>
  <c r="AJ131" i="29" s="1"/>
  <c r="T94" i="29"/>
  <c r="T133" i="29" s="1"/>
  <c r="R98" i="29"/>
  <c r="R137" i="29" s="1"/>
  <c r="Z98" i="29"/>
  <c r="Z137" i="29" s="1"/>
  <c r="AD98" i="29"/>
  <c r="AD137" i="29" s="1"/>
  <c r="Z103" i="29"/>
  <c r="Z142" i="29" s="1"/>
  <c r="P108" i="29"/>
  <c r="P147" i="29" s="1"/>
  <c r="AI108" i="29"/>
  <c r="AI147" i="29" s="1"/>
  <c r="M109" i="29"/>
  <c r="M148" i="29" s="1"/>
  <c r="O111" i="29"/>
  <c r="O150" i="29" s="1"/>
  <c r="AD114" i="29"/>
  <c r="AD153" i="29" s="1"/>
  <c r="P93" i="29"/>
  <c r="P132" i="29" s="1"/>
  <c r="X111" i="29"/>
  <c r="X150" i="29" s="1"/>
  <c r="AL115" i="29"/>
  <c r="AL154" i="29" s="1"/>
  <c r="S101" i="29"/>
  <c r="S140" i="29" s="1"/>
  <c r="Q114" i="29"/>
  <c r="Q153" i="29" s="1"/>
  <c r="P119" i="29"/>
  <c r="P158" i="29" s="1"/>
  <c r="AD95" i="29"/>
  <c r="AD134" i="29" s="1"/>
  <c r="R101" i="29"/>
  <c r="R140" i="29" s="1"/>
  <c r="AG101" i="29"/>
  <c r="AG140" i="29" s="1"/>
  <c r="W112" i="29"/>
  <c r="W151" i="29" s="1"/>
  <c r="U114" i="29"/>
  <c r="U153" i="29" s="1"/>
  <c r="AK51" i="29"/>
  <c r="AK90" i="29" s="1"/>
  <c r="AK129" i="29" s="1"/>
  <c r="R94" i="29"/>
  <c r="R133" i="29" s="1"/>
  <c r="S98" i="29"/>
  <c r="S137" i="29" s="1"/>
  <c r="AD101" i="29"/>
  <c r="AD140" i="29" s="1"/>
  <c r="AE103" i="29"/>
  <c r="AE142" i="29" s="1"/>
  <c r="T107" i="29"/>
  <c r="T146" i="29" s="1"/>
  <c r="T172" i="29" s="1"/>
  <c r="P111" i="29"/>
  <c r="AB111" i="29"/>
  <c r="AB150" i="29" s="1"/>
  <c r="AI114" i="29"/>
  <c r="AI153" i="29" s="1"/>
  <c r="M115" i="29"/>
  <c r="M154" i="29" s="1"/>
  <c r="M118" i="29"/>
  <c r="M157" i="29" s="1"/>
  <c r="X118" i="29"/>
  <c r="X157" i="29" s="1"/>
  <c r="AB118" i="29"/>
  <c r="AB157" i="29" s="1"/>
  <c r="AE118" i="29"/>
  <c r="AE157" i="29" s="1"/>
  <c r="N119" i="29"/>
  <c r="N158" i="29" s="1"/>
  <c r="Q119" i="29"/>
  <c r="Q158" i="29" s="1"/>
  <c r="T119" i="29"/>
  <c r="T158" i="29" s="1"/>
  <c r="W119" i="29"/>
  <c r="W158" i="29" s="1"/>
  <c r="Y93" i="29"/>
  <c r="Y132" i="29" s="1"/>
  <c r="AC93" i="29"/>
  <c r="AC132" i="29" s="1"/>
  <c r="L94" i="29"/>
  <c r="L133" i="29" s="1"/>
  <c r="O94" i="29"/>
  <c r="O133" i="29" s="1"/>
  <c r="O169" i="29" s="1"/>
  <c r="Z94" i="29"/>
  <c r="Z133" i="29" s="1"/>
  <c r="AG95" i="29"/>
  <c r="AG134" i="29" s="1"/>
  <c r="O96" i="29"/>
  <c r="O135" i="29" s="1"/>
  <c r="AD96" i="29"/>
  <c r="AD135" i="29" s="1"/>
  <c r="T98" i="29"/>
  <c r="T137" i="29" s="1"/>
  <c r="Y101" i="29"/>
  <c r="Y140" i="29" s="1"/>
  <c r="AF104" i="29"/>
  <c r="AF143" i="29" s="1"/>
  <c r="AJ104" i="29"/>
  <c r="AJ143" i="29" s="1"/>
  <c r="O105" i="29"/>
  <c r="O144" i="29" s="1"/>
  <c r="AF108" i="29"/>
  <c r="AF147" i="29" s="1"/>
  <c r="AJ108" i="29"/>
  <c r="AJ147" i="29" s="1"/>
  <c r="N109" i="29"/>
  <c r="N148" i="29" s="1"/>
  <c r="V109" i="29"/>
  <c r="V148" i="29" s="1"/>
  <c r="Y109" i="29"/>
  <c r="Y148" i="29" s="1"/>
  <c r="AB109" i="29"/>
  <c r="AB148" i="29" s="1"/>
  <c r="N110" i="29"/>
  <c r="N149" i="29" s="1"/>
  <c r="N173" i="29" s="1"/>
  <c r="U111" i="29"/>
  <c r="U150" i="29" s="1"/>
  <c r="U173" i="29" s="1"/>
  <c r="Y111" i="29"/>
  <c r="Y150" i="29" s="1"/>
  <c r="AC111" i="29"/>
  <c r="AC150" i="29" s="1"/>
  <c r="AC173" i="29" s="1"/>
  <c r="AF111" i="29"/>
  <c r="AF150" i="29" s="1"/>
  <c r="AI111" i="29"/>
  <c r="AI150" i="29" s="1"/>
  <c r="N112" i="29"/>
  <c r="N151" i="29" s="1"/>
  <c r="AC112" i="29"/>
  <c r="AC151" i="29" s="1"/>
  <c r="AG112" i="29"/>
  <c r="AG151" i="29" s="1"/>
  <c r="AI113" i="29"/>
  <c r="AI152" i="29" s="1"/>
  <c r="R115" i="29"/>
  <c r="R154" i="29" s="1"/>
  <c r="U115" i="29"/>
  <c r="U154" i="29" s="1"/>
  <c r="X115" i="29"/>
  <c r="X154" i="29" s="1"/>
  <c r="AB115" i="29"/>
  <c r="AB154" i="29" s="1"/>
  <c r="AF115" i="29"/>
  <c r="AF154" i="29" s="1"/>
  <c r="AJ115" i="29"/>
  <c r="AJ154" i="29" s="1"/>
  <c r="O116" i="29"/>
  <c r="O155" i="29" s="1"/>
  <c r="R116" i="29"/>
  <c r="R155" i="29" s="1"/>
  <c r="Y116" i="29"/>
  <c r="Y155" i="29" s="1"/>
  <c r="AC116" i="29"/>
  <c r="AC155" i="29" s="1"/>
  <c r="O117" i="29"/>
  <c r="O156" i="29" s="1"/>
  <c r="AC117" i="29"/>
  <c r="AC156" i="29" s="1"/>
  <c r="N118" i="29"/>
  <c r="N157" i="29" s="1"/>
  <c r="V118" i="29"/>
  <c r="V157" i="29" s="1"/>
  <c r="AK113" i="29"/>
  <c r="AK152" i="29" s="1"/>
  <c r="AK115" i="29"/>
  <c r="AK154" i="29" s="1"/>
  <c r="AK117" i="29"/>
  <c r="AK156" i="29" s="1"/>
  <c r="M98" i="29"/>
  <c r="M137" i="29" s="1"/>
  <c r="AG100" i="29"/>
  <c r="AG139" i="29" s="1"/>
  <c r="AG170" i="29" s="1"/>
  <c r="AJ101" i="29"/>
  <c r="AJ140" i="29" s="1"/>
  <c r="Z105" i="29"/>
  <c r="Z144" i="29" s="1"/>
  <c r="O106" i="29"/>
  <c r="O145" i="29" s="1"/>
  <c r="Y106" i="29"/>
  <c r="Y145" i="29" s="1"/>
  <c r="AJ106" i="29"/>
  <c r="AJ145" i="29" s="1"/>
  <c r="AB107" i="29"/>
  <c r="AB146" i="29" s="1"/>
  <c r="AB172" i="29" s="1"/>
  <c r="AJ107" i="29"/>
  <c r="AJ146" i="29" s="1"/>
  <c r="AJ172" i="29" s="1"/>
  <c r="S108" i="29"/>
  <c r="S147" i="29" s="1"/>
  <c r="AA108" i="29"/>
  <c r="AA147" i="29" s="1"/>
  <c r="T109" i="29"/>
  <c r="T148" i="29" s="1"/>
  <c r="AF109" i="29"/>
  <c r="AF148" i="29" s="1"/>
  <c r="O110" i="29"/>
  <c r="O149" i="29" s="1"/>
  <c r="O173" i="29" s="1"/>
  <c r="O118" i="29"/>
  <c r="O157" i="29" s="1"/>
  <c r="V119" i="29"/>
  <c r="V158" i="29" s="1"/>
  <c r="P39" i="29"/>
  <c r="AF92" i="29"/>
  <c r="AF131" i="29" s="1"/>
  <c r="AF168" i="29" s="1"/>
  <c r="AH94" i="29"/>
  <c r="AH133" i="29" s="1"/>
  <c r="P96" i="29"/>
  <c r="P135" i="29" s="1"/>
  <c r="N98" i="29"/>
  <c r="N137" i="29" s="1"/>
  <c r="AJ98" i="29"/>
  <c r="AJ137" i="29" s="1"/>
  <c r="S100" i="29"/>
  <c r="S139" i="29" s="1"/>
  <c r="O103" i="29"/>
  <c r="O142" i="29" s="1"/>
  <c r="AC103" i="29"/>
  <c r="AC142" i="29" s="1"/>
  <c r="S105" i="29"/>
  <c r="S144" i="29" s="1"/>
  <c r="AG105" i="29"/>
  <c r="AG144" i="29" s="1"/>
  <c r="V111" i="29"/>
  <c r="V150" i="29" s="1"/>
  <c r="AJ111" i="29"/>
  <c r="AJ150" i="29" s="1"/>
  <c r="O114" i="29"/>
  <c r="O153" i="29" s="1"/>
  <c r="AG114" i="29"/>
  <c r="AG153" i="29" s="1"/>
  <c r="AG109" i="29"/>
  <c r="AG148" i="29" s="1"/>
  <c r="AJ102" i="29"/>
  <c r="AJ141" i="29" s="1"/>
  <c r="N102" i="29"/>
  <c r="N141" i="29" s="1"/>
  <c r="N171" i="29" s="1"/>
  <c r="J102" i="29"/>
  <c r="L102" i="29"/>
  <c r="L141" i="29" s="1"/>
  <c r="AI102" i="29"/>
  <c r="AI141" i="29" s="1"/>
  <c r="P102" i="29"/>
  <c r="P141" i="29" s="1"/>
  <c r="P171" i="29" s="1"/>
  <c r="AF39" i="29"/>
  <c r="N39" i="29"/>
  <c r="M102" i="29"/>
  <c r="M141" i="29" s="1"/>
  <c r="S39" i="29"/>
  <c r="AH102" i="29"/>
  <c r="AH141" i="29" s="1"/>
  <c r="AH171" i="29" s="1"/>
  <c r="O99" i="29"/>
  <c r="O138" i="29" s="1"/>
  <c r="P99" i="29"/>
  <c r="P138" i="29" s="1"/>
  <c r="AC99" i="29"/>
  <c r="AC138" i="29" s="1"/>
  <c r="J99" i="29"/>
  <c r="AF99" i="29"/>
  <c r="AF138" i="29" s="1"/>
  <c r="X99" i="29"/>
  <c r="X138" i="29" s="1"/>
  <c r="AI99" i="29"/>
  <c r="AI138" i="29" s="1"/>
  <c r="AE100" i="29"/>
  <c r="AE139" i="29" s="1"/>
  <c r="AF100" i="29"/>
  <c r="AF139" i="29" s="1"/>
  <c r="AG54" i="29"/>
  <c r="AG93" i="29" s="1"/>
  <c r="AG132" i="29" s="1"/>
  <c r="AG39" i="29"/>
  <c r="Z57" i="29"/>
  <c r="Z96" i="29" s="1"/>
  <c r="Z135" i="29" s="1"/>
  <c r="Z39" i="29"/>
  <c r="AE39" i="29"/>
  <c r="X39" i="29"/>
  <c r="AA102" i="29"/>
  <c r="AA141" i="29" s="1"/>
  <c r="U102" i="29"/>
  <c r="U141" i="29" s="1"/>
  <c r="T117" i="29"/>
  <c r="T156" i="29" s="1"/>
  <c r="R117" i="29"/>
  <c r="R156" i="29" s="1"/>
  <c r="X117" i="29"/>
  <c r="X156" i="29" s="1"/>
  <c r="J117" i="29"/>
  <c r="L117" i="29"/>
  <c r="L156" i="29" s="1"/>
  <c r="V104" i="29"/>
  <c r="V143" i="29" s="1"/>
  <c r="Z104" i="29"/>
  <c r="Z143" i="29" s="1"/>
  <c r="Q104" i="29"/>
  <c r="Q143" i="29" s="1"/>
  <c r="Y97" i="29"/>
  <c r="Y136" i="29" s="1"/>
  <c r="AI97" i="29"/>
  <c r="AI136" i="29" s="1"/>
  <c r="AI170" i="29" s="1"/>
  <c r="AE97" i="29"/>
  <c r="AE136" i="29" s="1"/>
  <c r="X97" i="29"/>
  <c r="X136" i="29" s="1"/>
  <c r="X170" i="29" s="1"/>
  <c r="W97" i="29"/>
  <c r="W136" i="29" s="1"/>
  <c r="U97" i="29"/>
  <c r="U136" i="29" s="1"/>
  <c r="Z90" i="29"/>
  <c r="Z129" i="29" s="1"/>
  <c r="AA90" i="29"/>
  <c r="AA129" i="29" s="1"/>
  <c r="AA168" i="29" s="1"/>
  <c r="L90" i="29"/>
  <c r="L129" i="29" s="1"/>
  <c r="T51" i="29"/>
  <c r="T90" i="29" s="1"/>
  <c r="T129" i="29" s="1"/>
  <c r="T168" i="29" s="1"/>
  <c r="T39" i="29"/>
  <c r="AB39" i="29"/>
  <c r="AJ39" i="29"/>
  <c r="AA56" i="29"/>
  <c r="AA95" i="29" s="1"/>
  <c r="AA134" i="29" s="1"/>
  <c r="AA39" i="29"/>
  <c r="U60" i="29"/>
  <c r="U99" i="29" s="1"/>
  <c r="U138" i="29" s="1"/>
  <c r="U39" i="29"/>
  <c r="Y99" i="29"/>
  <c r="Y138" i="29" s="1"/>
  <c r="AG99" i="29"/>
  <c r="AG138" i="29" s="1"/>
  <c r="V100" i="29"/>
  <c r="V139" i="29" s="1"/>
  <c r="Y100" i="29"/>
  <c r="Y139" i="29" s="1"/>
  <c r="AC100" i="29"/>
  <c r="AC139" i="29" s="1"/>
  <c r="AC170" i="29" s="1"/>
  <c r="AD104" i="29"/>
  <c r="AD143" i="29" s="1"/>
  <c r="P90" i="29"/>
  <c r="P129" i="29" s="1"/>
  <c r="P168" i="29" s="1"/>
  <c r="Y39" i="29"/>
  <c r="Q39" i="29"/>
  <c r="R39" i="29"/>
  <c r="Q102" i="29"/>
  <c r="Q141" i="29" s="1"/>
  <c r="S117" i="29"/>
  <c r="S156" i="29" s="1"/>
  <c r="P117" i="29"/>
  <c r="P156" i="29" s="1"/>
  <c r="AG97" i="29"/>
  <c r="AG136" i="29" s="1"/>
  <c r="AJ51" i="29"/>
  <c r="O104" i="29"/>
  <c r="O143" i="29" s="1"/>
  <c r="U104" i="29"/>
  <c r="U143" i="29" s="1"/>
  <c r="V39" i="29"/>
  <c r="W102" i="29"/>
  <c r="W141" i="29" s="1"/>
  <c r="AB100" i="29"/>
  <c r="AB139" i="29" s="1"/>
  <c r="J97" i="29"/>
  <c r="AF117" i="29"/>
  <c r="AF156" i="29" s="1"/>
  <c r="AE102" i="29"/>
  <c r="AE141" i="29" s="1"/>
  <c r="AC107" i="29"/>
  <c r="AC146" i="29" s="1"/>
  <c r="AD107" i="29"/>
  <c r="AD146" i="29" s="1"/>
  <c r="O107" i="29"/>
  <c r="O146" i="29" s="1"/>
  <c r="L107" i="29"/>
  <c r="L146" i="29" s="1"/>
  <c r="AE107" i="29"/>
  <c r="AE146" i="29" s="1"/>
  <c r="V107" i="29"/>
  <c r="V146" i="29" s="1"/>
  <c r="AG90" i="29"/>
  <c r="AG129" i="29" s="1"/>
  <c r="AJ99" i="29"/>
  <c r="AJ138" i="29" s="1"/>
  <c r="AA100" i="29"/>
  <c r="AA139" i="29" s="1"/>
  <c r="AG102" i="29"/>
  <c r="AG141" i="29" s="1"/>
  <c r="AC104" i="29"/>
  <c r="AC143" i="29" s="1"/>
  <c r="U91" i="29"/>
  <c r="U130" i="29" s="1"/>
  <c r="AJ91" i="29"/>
  <c r="AJ130" i="29" s="1"/>
  <c r="J115" i="29"/>
  <c r="R97" i="29"/>
  <c r="R136" i="29" s="1"/>
  <c r="AJ97" i="29"/>
  <c r="AJ136" i="29" s="1"/>
  <c r="AJ170" i="29" s="1"/>
  <c r="AC102" i="29"/>
  <c r="AC141" i="29" s="1"/>
  <c r="AE108" i="29"/>
  <c r="AE147" i="29" s="1"/>
  <c r="AB97" i="29"/>
  <c r="AB136" i="29" s="1"/>
  <c r="AB170" i="29" s="1"/>
  <c r="X104" i="29"/>
  <c r="X143" i="29" s="1"/>
  <c r="L115" i="29"/>
  <c r="L154" i="29" s="1"/>
  <c r="AL116" i="29"/>
  <c r="AL155" i="29" s="1"/>
  <c r="S99" i="29"/>
  <c r="S138" i="29" s="1"/>
  <c r="V99" i="29"/>
  <c r="V138" i="29" s="1"/>
  <c r="AD99" i="29"/>
  <c r="AD138" i="29" s="1"/>
  <c r="AH99" i="29"/>
  <c r="AH138" i="29" s="1"/>
  <c r="W103" i="29"/>
  <c r="W142" i="29" s="1"/>
  <c r="M107" i="29"/>
  <c r="M146" i="29" s="1"/>
  <c r="P107" i="29"/>
  <c r="P146" i="29" s="1"/>
  <c r="AD108" i="29"/>
  <c r="AD147" i="29" s="1"/>
  <c r="AD172" i="29" s="1"/>
  <c r="S110" i="29"/>
  <c r="S149" i="29" s="1"/>
  <c r="W110" i="29"/>
  <c r="W149" i="29" s="1"/>
  <c r="AD110" i="29"/>
  <c r="AD149" i="29" s="1"/>
  <c r="R90" i="29"/>
  <c r="R129" i="29" s="1"/>
  <c r="V97" i="29"/>
  <c r="V136" i="29" s="1"/>
  <c r="AE99" i="29"/>
  <c r="AE138" i="29" s="1"/>
  <c r="AD102" i="29"/>
  <c r="AD141" i="29" s="1"/>
  <c r="AD171" i="29" s="1"/>
  <c r="AB93" i="29"/>
  <c r="AB132" i="29" s="1"/>
  <c r="V90" i="29"/>
  <c r="V129" i="29" s="1"/>
  <c r="V168" i="29" s="1"/>
  <c r="AI90" i="29"/>
  <c r="AI129" i="29" s="1"/>
  <c r="R91" i="29"/>
  <c r="R130" i="29" s="1"/>
  <c r="AB91" i="29"/>
  <c r="AB130" i="29" s="1"/>
  <c r="AB168" i="29" s="1"/>
  <c r="U93" i="29"/>
  <c r="U132" i="29" s="1"/>
  <c r="P97" i="29"/>
  <c r="P136" i="29" s="1"/>
  <c r="P170" i="29" s="1"/>
  <c r="AC97" i="29"/>
  <c r="AC136" i="29" s="1"/>
  <c r="M104" i="29"/>
  <c r="M143" i="29" s="1"/>
  <c r="T104" i="29"/>
  <c r="T143" i="29" s="1"/>
  <c r="AF96" i="29"/>
  <c r="AF135" i="29" s="1"/>
  <c r="AA107" i="29"/>
  <c r="AA146" i="29" s="1"/>
  <c r="N108" i="29"/>
  <c r="N147" i="29" s="1"/>
  <c r="N172" i="29" s="1"/>
  <c r="T108" i="29"/>
  <c r="T147" i="29" s="1"/>
  <c r="S90" i="29"/>
  <c r="S129" i="29" s="1"/>
  <c r="Z119" i="29"/>
  <c r="Z158" i="29" s="1"/>
  <c r="Q90" i="29"/>
  <c r="Q129" i="29" s="1"/>
  <c r="O91" i="29"/>
  <c r="O130" i="29" s="1"/>
  <c r="AE91" i="29"/>
  <c r="AE130" i="29" s="1"/>
  <c r="O90" i="29"/>
  <c r="O129" i="29" s="1"/>
  <c r="O168" i="29" s="1"/>
  <c r="AC90" i="29"/>
  <c r="AC129" i="29" s="1"/>
  <c r="N91" i="29"/>
  <c r="N130" i="29" s="1"/>
  <c r="X91" i="29"/>
  <c r="X130" i="29" s="1"/>
  <c r="AH91" i="29"/>
  <c r="AH130" i="29" s="1"/>
  <c r="R93" i="29"/>
  <c r="R132" i="29" s="1"/>
  <c r="R169" i="29" s="1"/>
  <c r="W93" i="29"/>
  <c r="W132" i="29" s="1"/>
  <c r="AE93" i="29"/>
  <c r="AE132" i="29" s="1"/>
  <c r="N95" i="29"/>
  <c r="N134" i="29" s="1"/>
  <c r="T95" i="29"/>
  <c r="T134" i="29" s="1"/>
  <c r="Z95" i="29"/>
  <c r="Z134" i="29" s="1"/>
  <c r="AH95" i="29"/>
  <c r="AH134" i="29" s="1"/>
  <c r="S96" i="29"/>
  <c r="S135" i="29" s="1"/>
  <c r="T97" i="29"/>
  <c r="T136" i="29" s="1"/>
  <c r="T170" i="29" s="1"/>
  <c r="L99" i="29"/>
  <c r="L138" i="29" s="1"/>
  <c r="T99" i="29"/>
  <c r="T138" i="29" s="1"/>
  <c r="AB99" i="29"/>
  <c r="AB138" i="29" s="1"/>
  <c r="U100" i="29"/>
  <c r="U139" i="29" s="1"/>
  <c r="U170" i="29" s="1"/>
  <c r="Y102" i="29"/>
  <c r="Y141" i="29" s="1"/>
  <c r="AB113" i="29"/>
  <c r="AB152" i="29" s="1"/>
  <c r="AB119" i="29"/>
  <c r="AB158" i="29" s="1"/>
  <c r="AD92" i="29"/>
  <c r="AD131" i="29" s="1"/>
  <c r="AD168" i="29" s="1"/>
  <c r="S93" i="29"/>
  <c r="S132" i="29" s="1"/>
  <c r="Y95" i="29"/>
  <c r="Y134" i="29" s="1"/>
  <c r="X96" i="29"/>
  <c r="X135" i="29" s="1"/>
  <c r="U103" i="29"/>
  <c r="U142" i="29" s="1"/>
  <c r="U171" i="29" s="1"/>
  <c r="P104" i="29"/>
  <c r="P143" i="29" s="1"/>
  <c r="AF106" i="29"/>
  <c r="AF145" i="29" s="1"/>
  <c r="U107" i="29"/>
  <c r="U146" i="29" s="1"/>
  <c r="Y107" i="29"/>
  <c r="Y146" i="29" s="1"/>
  <c r="X108" i="29"/>
  <c r="X147" i="29" s="1"/>
  <c r="X110" i="29"/>
  <c r="X149" i="29" s="1"/>
  <c r="X173" i="29" s="1"/>
  <c r="AE110" i="29"/>
  <c r="AE149" i="29" s="1"/>
  <c r="AH110" i="29"/>
  <c r="AH149" i="29" s="1"/>
  <c r="AH173" i="29" s="1"/>
  <c r="T112" i="29"/>
  <c r="T151" i="29" s="1"/>
  <c r="S115" i="29"/>
  <c r="S154" i="29" s="1"/>
  <c r="Y115" i="29"/>
  <c r="Y154" i="29" s="1"/>
  <c r="AC115" i="29"/>
  <c r="AC154" i="29" s="1"/>
  <c r="AG115" i="29"/>
  <c r="AG154" i="29" s="1"/>
  <c r="L116" i="29"/>
  <c r="L155" i="29" s="1"/>
  <c r="AE119" i="29"/>
  <c r="AE158" i="29" s="1"/>
  <c r="AI119" i="29"/>
  <c r="AI158" i="29" s="1"/>
  <c r="U90" i="29"/>
  <c r="U129" i="29" s="1"/>
  <c r="AE90" i="29"/>
  <c r="AE129" i="29" s="1"/>
  <c r="AE168" i="29" s="1"/>
  <c r="Z91" i="29"/>
  <c r="Z130" i="29" s="1"/>
  <c r="AF93" i="29"/>
  <c r="AF132" i="29" s="1"/>
  <c r="AJ93" i="29"/>
  <c r="AJ132" i="29" s="1"/>
  <c r="P95" i="29"/>
  <c r="P134" i="29" s="1"/>
  <c r="N99" i="29"/>
  <c r="N138" i="29" s="1"/>
  <c r="O102" i="29"/>
  <c r="O141" i="29" s="1"/>
  <c r="O171" i="29" s="1"/>
  <c r="T102" i="29"/>
  <c r="T141" i="29" s="1"/>
  <c r="L103" i="29"/>
  <c r="L142" i="29" s="1"/>
  <c r="V103" i="29"/>
  <c r="V142" i="29" s="1"/>
  <c r="R107" i="29"/>
  <c r="R146" i="29" s="1"/>
  <c r="Z107" i="29"/>
  <c r="Z146" i="29" s="1"/>
  <c r="AA111" i="29"/>
  <c r="AA150" i="29" s="1"/>
  <c r="P113" i="29"/>
  <c r="P152" i="29" s="1"/>
  <c r="U113" i="29"/>
  <c r="U152" i="29" s="1"/>
  <c r="T115" i="29"/>
  <c r="T154" i="29" s="1"/>
  <c r="Y91" i="29"/>
  <c r="Y130" i="29" s="1"/>
  <c r="AI91" i="29"/>
  <c r="AI130" i="29" s="1"/>
  <c r="N100" i="29"/>
  <c r="N139" i="29" s="1"/>
  <c r="AJ100" i="29"/>
  <c r="AJ139" i="29" s="1"/>
  <c r="R102" i="29"/>
  <c r="R141" i="29" s="1"/>
  <c r="R171" i="29" s="1"/>
  <c r="X102" i="29"/>
  <c r="X141" i="29" s="1"/>
  <c r="AF102" i="29"/>
  <c r="AF141" i="29" s="1"/>
  <c r="Y105" i="29"/>
  <c r="Y144" i="29" s="1"/>
  <c r="AE105" i="29"/>
  <c r="AE144" i="29" s="1"/>
  <c r="Z106" i="29"/>
  <c r="Z145" i="29" s="1"/>
  <c r="AG107" i="29"/>
  <c r="AG146" i="29" s="1"/>
  <c r="AH118" i="29"/>
  <c r="AH157" i="29" s="1"/>
  <c r="AC119" i="29"/>
  <c r="AC158" i="29" s="1"/>
  <c r="AK112" i="29"/>
  <c r="AK151" i="29" s="1"/>
  <c r="W96" i="29"/>
  <c r="W135" i="29" s="1"/>
  <c r="AE96" i="29"/>
  <c r="AE135" i="29" s="1"/>
  <c r="N97" i="29"/>
  <c r="N136" i="29" s="1"/>
  <c r="R99" i="29"/>
  <c r="R138" i="29" s="1"/>
  <c r="Z99" i="29"/>
  <c r="Z138" i="29" s="1"/>
  <c r="S102" i="29"/>
  <c r="S141" i="29" s="1"/>
  <c r="N103" i="29"/>
  <c r="N142" i="29" s="1"/>
  <c r="AD103" i="29"/>
  <c r="AD142" i="29" s="1"/>
  <c r="S104" i="29"/>
  <c r="S143" i="29" s="1"/>
  <c r="W104" i="29"/>
  <c r="W143" i="29" s="1"/>
  <c r="AH104" i="29"/>
  <c r="AH143" i="29" s="1"/>
  <c r="P105" i="29"/>
  <c r="P144" i="29" s="1"/>
  <c r="AF105" i="29"/>
  <c r="AF144" i="29" s="1"/>
  <c r="M106" i="29"/>
  <c r="M145" i="29" s="1"/>
  <c r="AF107" i="29"/>
  <c r="AF146" i="29" s="1"/>
  <c r="AF172" i="29" s="1"/>
  <c r="O108" i="29"/>
  <c r="O147" i="29" s="1"/>
  <c r="W108" i="29"/>
  <c r="W147" i="29" s="1"/>
  <c r="AG108" i="29"/>
  <c r="AG147" i="29" s="1"/>
  <c r="AD111" i="29"/>
  <c r="AD150" i="29" s="1"/>
  <c r="U112" i="29"/>
  <c r="U151" i="29" s="1"/>
  <c r="Z112" i="29"/>
  <c r="Z151" i="29" s="1"/>
  <c r="AE112" i="29"/>
  <c r="AE151" i="29" s="1"/>
  <c r="L113" i="29"/>
  <c r="L152" i="29" s="1"/>
  <c r="P115" i="29"/>
  <c r="P154" i="29" s="1"/>
  <c r="AC91" i="29"/>
  <c r="AC130" i="29" s="1"/>
  <c r="AB92" i="29"/>
  <c r="AB131" i="29" s="1"/>
  <c r="T100" i="29"/>
  <c r="T139" i="29" s="1"/>
  <c r="W101" i="29"/>
  <c r="W140" i="29" s="1"/>
  <c r="V102" i="29"/>
  <c r="V141" i="29" s="1"/>
  <c r="V171" i="29" s="1"/>
  <c r="O109" i="29"/>
  <c r="O148" i="29" s="1"/>
  <c r="W109" i="29"/>
  <c r="W148" i="29" s="1"/>
  <c r="AF110" i="29"/>
  <c r="AF149" i="29" s="1"/>
  <c r="M111" i="29"/>
  <c r="M150" i="29" s="1"/>
  <c r="M173" i="29" s="1"/>
  <c r="L112" i="29"/>
  <c r="L151" i="29" s="1"/>
  <c r="AB114" i="29"/>
  <c r="AB153" i="29" s="1"/>
  <c r="M117" i="29"/>
  <c r="M156" i="29" s="1"/>
  <c r="AA117" i="29"/>
  <c r="AA156" i="29" s="1"/>
  <c r="AG117" i="29"/>
  <c r="AG156" i="29" s="1"/>
  <c r="O119" i="29"/>
  <c r="O158" i="29" s="1"/>
  <c r="U119" i="29"/>
  <c r="U158" i="29" s="1"/>
  <c r="AH107" i="29"/>
  <c r="AH146" i="29" s="1"/>
  <c r="Q108" i="29"/>
  <c r="Q147" i="29" s="1"/>
  <c r="Q172" i="29" s="1"/>
  <c r="Y108" i="29"/>
  <c r="Y147" i="29" s="1"/>
  <c r="AH108" i="29"/>
  <c r="AH147" i="29" s="1"/>
  <c r="N111" i="29"/>
  <c r="N150" i="29" s="1"/>
  <c r="Q112" i="29"/>
  <c r="Q151" i="29" s="1"/>
  <c r="AA112" i="29"/>
  <c r="AA151" i="29" s="1"/>
  <c r="T113" i="29"/>
  <c r="T152" i="29" s="1"/>
  <c r="AD94" i="29"/>
  <c r="AD133" i="29" s="1"/>
  <c r="V96" i="29"/>
  <c r="V135" i="29" s="1"/>
  <c r="M97" i="29"/>
  <c r="M136" i="29" s="1"/>
  <c r="AA97" i="29"/>
  <c r="AA136" i="29" s="1"/>
  <c r="M103" i="29"/>
  <c r="M142" i="29" s="1"/>
  <c r="M171" i="29" s="1"/>
  <c r="N104" i="29"/>
  <c r="N143" i="29" s="1"/>
  <c r="Q105" i="29"/>
  <c r="Q144" i="29" s="1"/>
  <c r="X106" i="29"/>
  <c r="X145" i="29" s="1"/>
  <c r="AD106" i="29"/>
  <c r="AD145" i="29" s="1"/>
  <c r="V108" i="29"/>
  <c r="V147" i="29" s="1"/>
  <c r="AB108" i="29"/>
  <c r="AB147" i="29" s="1"/>
  <c r="Z110" i="29"/>
  <c r="Z149" i="29" s="1"/>
  <c r="Z173" i="29" s="1"/>
  <c r="AJ114" i="29"/>
  <c r="AJ153" i="29" s="1"/>
  <c r="X116" i="29"/>
  <c r="X155" i="29" s="1"/>
  <c r="AB116" i="29"/>
  <c r="AB155" i="29" s="1"/>
  <c r="L118" i="29"/>
  <c r="L157" i="29" s="1"/>
  <c r="P118" i="29"/>
  <c r="P157" i="29" s="1"/>
  <c r="W116" i="29"/>
  <c r="W155" i="29" s="1"/>
  <c r="AA116" i="29"/>
  <c r="AA155" i="29" s="1"/>
  <c r="AE116" i="29"/>
  <c r="AE155" i="29" s="1"/>
  <c r="N117" i="29"/>
  <c r="N156" i="29" s="1"/>
  <c r="AJ117" i="29"/>
  <c r="AJ156" i="29" s="1"/>
  <c r="W118" i="29"/>
  <c r="W157" i="29" s="1"/>
  <c r="X119" i="29"/>
  <c r="X158" i="29" s="1"/>
  <c r="AD119" i="29"/>
  <c r="AD158" i="29" s="1"/>
  <c r="Q116" i="29"/>
  <c r="Q155" i="29" s="1"/>
  <c r="AG116" i="29"/>
  <c r="AG155" i="29" s="1"/>
  <c r="V117" i="29"/>
  <c r="V156" i="29" s="1"/>
  <c r="AD117" i="29"/>
  <c r="AD156" i="29" s="1"/>
  <c r="Q118" i="29"/>
  <c r="Q157" i="29" s="1"/>
  <c r="AF118" i="29"/>
  <c r="AF157" i="29" s="1"/>
  <c r="R119" i="29"/>
  <c r="R158" i="29" s="1"/>
  <c r="AF119" i="29"/>
  <c r="AF158" i="29" s="1"/>
  <c r="BH19" i="23"/>
  <c r="BD19" i="23"/>
  <c r="BF30" i="23"/>
  <c r="BH16" i="23"/>
  <c r="BI16" i="23"/>
  <c r="BD18" i="23"/>
  <c r="BD30" i="23"/>
  <c r="BI37" i="23"/>
  <c r="BH38" i="23"/>
  <c r="V86" i="33"/>
  <c r="V124" i="33" s="1"/>
  <c r="L104" i="33"/>
  <c r="L142" i="33" s="1"/>
  <c r="BF27" i="23"/>
  <c r="BI14" i="23"/>
  <c r="BF16" i="23"/>
  <c r="V109" i="33"/>
  <c r="V147" i="33" s="1"/>
  <c r="T104" i="33"/>
  <c r="T142" i="33" s="1"/>
  <c r="T108" i="33"/>
  <c r="T146" i="33" s="1"/>
  <c r="L110" i="33"/>
  <c r="L148" i="33" s="1"/>
  <c r="BD14" i="23"/>
  <c r="BF15" i="23"/>
  <c r="BI25" i="23"/>
  <c r="BH26" i="23"/>
  <c r="BI30" i="23"/>
  <c r="BH11" i="23"/>
  <c r="BI11" i="23"/>
  <c r="BF12" i="23"/>
  <c r="BI12" i="23"/>
  <c r="BE12" i="23"/>
  <c r="BH12" i="23"/>
  <c r="BH32" i="23"/>
  <c r="BI32" i="23"/>
  <c r="BE32" i="23"/>
  <c r="BF32" i="23"/>
  <c r="BF34" i="23"/>
  <c r="BD34" i="23"/>
  <c r="BI34" i="23"/>
  <c r="BG34" i="23"/>
  <c r="BD33" i="23"/>
  <c r="BH33" i="23"/>
  <c r="BD11" i="23"/>
  <c r="BD32" i="23"/>
  <c r="BF36" i="23"/>
  <c r="BG36" i="23"/>
  <c r="BI36" i="23"/>
  <c r="BI31" i="23"/>
  <c r="BG31" i="23"/>
  <c r="BH31" i="23"/>
  <c r="BD31" i="23"/>
  <c r="BE31" i="23"/>
  <c r="BF35" i="23"/>
  <c r="BI35" i="23"/>
  <c r="BE35" i="23"/>
  <c r="BH35" i="23"/>
  <c r="BG35" i="23"/>
  <c r="BE37" i="23"/>
  <c r="BE38" i="23"/>
  <c r="BF31" i="23"/>
  <c r="BI33" i="23"/>
  <c r="P93" i="33"/>
  <c r="P131" i="33" s="1"/>
  <c r="BF14" i="23"/>
  <c r="BE15" i="23"/>
  <c r="BI15" i="23"/>
  <c r="BE16" i="23"/>
  <c r="BD16" i="23"/>
  <c r="BG16" i="23"/>
  <c r="BG17" i="23"/>
  <c r="BF17" i="23"/>
  <c r="BG19" i="23"/>
  <c r="BD25" i="23"/>
  <c r="BI27" i="23"/>
  <c r="BE27" i="23"/>
  <c r="BF29" i="23"/>
  <c r="BE29" i="23"/>
  <c r="U105" i="33"/>
  <c r="U143" i="33" s="1"/>
  <c r="P105" i="33"/>
  <c r="P143" i="33" s="1"/>
  <c r="V112" i="33"/>
  <c r="V150" i="33" s="1"/>
  <c r="P91" i="33"/>
  <c r="P129" i="33" s="1"/>
  <c r="AX40" i="23"/>
  <c r="BE11" i="23"/>
  <c r="BD13" i="23"/>
  <c r="BG13" i="23"/>
  <c r="BI13" i="23"/>
  <c r="BF13" i="23"/>
  <c r="BE18" i="23"/>
  <c r="BF18" i="23"/>
  <c r="BI22" i="23"/>
  <c r="BF22" i="23"/>
  <c r="BH22" i="23"/>
  <c r="AH40" i="23"/>
  <c r="X40" i="23"/>
  <c r="AF40" i="23"/>
  <c r="BG28" i="23"/>
  <c r="BE28" i="23"/>
  <c r="BH28" i="23"/>
  <c r="BD28" i="23"/>
  <c r="BH10" i="23"/>
  <c r="W40" i="23"/>
  <c r="AE40" i="23"/>
  <c r="AM40" i="23"/>
  <c r="BC40" i="23"/>
  <c r="BG21" i="23"/>
  <c r="BI28" i="23"/>
  <c r="BG37" i="23"/>
  <c r="L97" i="33"/>
  <c r="L135" i="33" s="1"/>
  <c r="N108" i="33"/>
  <c r="N146" i="33" s="1"/>
  <c r="U40" i="23"/>
  <c r="Y40" i="23"/>
  <c r="AC40" i="23"/>
  <c r="AK40" i="23"/>
  <c r="BA40" i="23"/>
  <c r="BE10" i="23"/>
  <c r="BD12" i="23"/>
  <c r="BI19" i="23"/>
  <c r="BD27" i="23"/>
  <c r="BD29" i="23"/>
  <c r="BG32" i="23"/>
  <c r="Q40" i="23"/>
  <c r="BD9" i="23"/>
  <c r="BF9" i="23"/>
  <c r="BG20" i="23"/>
  <c r="BE20" i="23"/>
  <c r="BH20" i="23"/>
  <c r="BD20" i="23"/>
  <c r="BE23" i="23"/>
  <c r="BG23" i="23"/>
  <c r="BF23" i="23"/>
  <c r="BH24" i="23"/>
  <c r="BI24" i="23"/>
  <c r="BE24" i="23"/>
  <c r="BG24" i="23"/>
  <c r="BF25" i="23"/>
  <c r="BH21" i="23"/>
  <c r="J105" i="33"/>
  <c r="R105" i="33"/>
  <c r="R143" i="33" s="1"/>
  <c r="J107" i="33"/>
  <c r="L107" i="33"/>
  <c r="L145" i="33" s="1"/>
  <c r="O105" i="33"/>
  <c r="O143" i="33" s="1"/>
  <c r="P107" i="33"/>
  <c r="P145" i="33" s="1"/>
  <c r="W107" i="33"/>
  <c r="W145" i="33" s="1"/>
  <c r="O109" i="33"/>
  <c r="O147" i="33" s="1"/>
  <c r="V40" i="23"/>
  <c r="AD40" i="23"/>
  <c r="BB40" i="23"/>
  <c r="T107" i="33"/>
  <c r="T145" i="33" s="1"/>
  <c r="S107" i="33"/>
  <c r="S145" i="33" s="1"/>
  <c r="J109" i="33"/>
  <c r="T105" i="33"/>
  <c r="T143" i="33" s="1"/>
  <c r="Q112" i="33"/>
  <c r="Q150" i="33" s="1"/>
  <c r="BF20" i="23"/>
  <c r="BI23" i="23"/>
  <c r="BH9" i="23"/>
  <c r="BE21" i="23"/>
  <c r="BF24" i="23"/>
  <c r="BD23" i="23"/>
  <c r="M40" i="23"/>
  <c r="AB40" i="23"/>
  <c r="BH18" i="23"/>
  <c r="BG18" i="23"/>
  <c r="BI29" i="23"/>
  <c r="BH29" i="23"/>
  <c r="BG26" i="23"/>
  <c r="BI26" i="23"/>
  <c r="BD26" i="23"/>
  <c r="BE26" i="23"/>
  <c r="O40" i="23"/>
  <c r="BD21" i="23"/>
  <c r="BI20" i="23"/>
  <c r="R112" i="33"/>
  <c r="R150" i="33" s="1"/>
  <c r="L112" i="33"/>
  <c r="L150" i="33" s="1"/>
  <c r="T115" i="33"/>
  <c r="T153" i="33" s="1"/>
  <c r="W115" i="33"/>
  <c r="W153" i="33" s="1"/>
  <c r="R40" i="23"/>
  <c r="Z40" i="23"/>
  <c r="AL40" i="23"/>
  <c r="BG10" i="23"/>
  <c r="BD10" i="23"/>
  <c r="BD37" i="23"/>
  <c r="BF37" i="23"/>
  <c r="L109" i="33"/>
  <c r="L147" i="33" s="1"/>
  <c r="M105" i="33"/>
  <c r="M143" i="33" s="1"/>
  <c r="T109" i="33"/>
  <c r="T147" i="33" s="1"/>
  <c r="U107" i="33"/>
  <c r="U145" i="33" s="1"/>
  <c r="BG9" i="23"/>
  <c r="BG25" i="23"/>
  <c r="BF26" i="23"/>
  <c r="BD24" i="23"/>
  <c r="BI21" i="23"/>
  <c r="BE19" i="23"/>
  <c r="BH25" i="23"/>
  <c r="BI10" i="23"/>
  <c r="BI38" i="23"/>
  <c r="BH37" i="23"/>
  <c r="U114" i="33"/>
  <c r="U152" i="33" s="1"/>
  <c r="BE17" i="23"/>
  <c r="BD17" i="23"/>
  <c r="BI17" i="23"/>
  <c r="AA40" i="23"/>
  <c r="BF33" i="23"/>
  <c r="BG33" i="23"/>
  <c r="P40" i="23"/>
  <c r="T40" i="23"/>
  <c r="BG11" i="23"/>
  <c r="N40" i="23"/>
  <c r="AY40" i="23"/>
  <c r="BG14" i="23"/>
  <c r="BH14" i="23"/>
  <c r="BH17" i="23"/>
  <c r="BF21" i="23"/>
  <c r="BG22" i="23"/>
  <c r="BE22" i="23"/>
  <c r="BD22" i="23"/>
  <c r="BH23" i="23"/>
  <c r="BE25" i="23"/>
  <c r="BH30" i="23"/>
  <c r="BG30" i="23"/>
  <c r="BE36" i="23"/>
  <c r="BH36" i="23"/>
  <c r="AI81" i="29"/>
  <c r="BI9" i="23"/>
  <c r="AJ40" i="23"/>
  <c r="AZ40" i="23"/>
  <c r="BF11" i="23"/>
  <c r="BG12" i="23"/>
  <c r="BH13" i="23"/>
  <c r="BH15" i="23"/>
  <c r="BD15" i="23"/>
  <c r="BE33" i="23"/>
  <c r="BH34" i="23"/>
  <c r="BE34" i="23"/>
  <c r="BD36" i="23"/>
  <c r="BF38" i="23"/>
  <c r="BD38" i="23"/>
  <c r="BG38" i="23"/>
  <c r="U91" i="33"/>
  <c r="U129" i="33" s="1"/>
  <c r="O91" i="33"/>
  <c r="O129" i="33" s="1"/>
  <c r="R114" i="33"/>
  <c r="R152" i="33" s="1"/>
  <c r="Q89" i="33"/>
  <c r="Q127" i="33" s="1"/>
  <c r="Q91" i="33"/>
  <c r="Q129" i="33" s="1"/>
  <c r="U92" i="33"/>
  <c r="U130" i="33" s="1"/>
  <c r="M104" i="33"/>
  <c r="M142" i="33" s="1"/>
  <c r="U104" i="33"/>
  <c r="U142" i="33" s="1"/>
  <c r="Q105" i="33"/>
  <c r="Q143" i="33" s="1"/>
  <c r="Q107" i="33"/>
  <c r="Q145" i="33" s="1"/>
  <c r="U108" i="33"/>
  <c r="U146" i="33" s="1"/>
  <c r="Q109" i="33"/>
  <c r="Q147" i="33" s="1"/>
  <c r="U99" i="33"/>
  <c r="U137" i="33" s="1"/>
  <c r="L106" i="33"/>
  <c r="L144" i="33" s="1"/>
  <c r="BG29" i="23"/>
  <c r="Q78" i="31"/>
  <c r="S81" i="29"/>
  <c r="AI93" i="29"/>
  <c r="AI132" i="29" s="1"/>
  <c r="S94" i="29"/>
  <c r="S133" i="29" s="1"/>
  <c r="S169" i="29" s="1"/>
  <c r="P78" i="31"/>
  <c r="M93" i="29"/>
  <c r="M132" i="29" s="1"/>
  <c r="AB81" i="29"/>
  <c r="O81" i="29"/>
  <c r="AF81" i="29"/>
  <c r="AH81" i="29"/>
  <c r="R81" i="29"/>
  <c r="Y81" i="29"/>
  <c r="X78" i="27"/>
  <c r="W90" i="29"/>
  <c r="W129" i="29" s="1"/>
  <c r="AE81" i="29"/>
  <c r="R78" i="31"/>
  <c r="N81" i="29"/>
  <c r="AF90" i="29"/>
  <c r="AF129" i="29" s="1"/>
  <c r="AE78" i="27"/>
  <c r="R78" i="27"/>
  <c r="S78" i="27"/>
  <c r="AB78" i="27"/>
  <c r="Q78" i="27"/>
  <c r="P78" i="27"/>
  <c r="L78" i="27"/>
  <c r="AD78" i="27"/>
  <c r="T78" i="27"/>
  <c r="AC78" i="27"/>
  <c r="W78" i="27"/>
  <c r="Z78" i="27"/>
  <c r="M78" i="27"/>
  <c r="V78" i="27"/>
  <c r="AA78" i="27"/>
  <c r="S90" i="33"/>
  <c r="S128" i="33" s="1"/>
  <c r="P90" i="33"/>
  <c r="P128" i="33" s="1"/>
  <c r="L89" i="33"/>
  <c r="L127" i="33" s="1"/>
  <c r="V102" i="33"/>
  <c r="V140" i="33" s="1"/>
  <c r="R113" i="33"/>
  <c r="R151" i="33" s="1"/>
  <c r="V106" i="33"/>
  <c r="V144" i="33" s="1"/>
  <c r="P87" i="33"/>
  <c r="P125" i="33" s="1"/>
  <c r="R91" i="33"/>
  <c r="R129" i="33" s="1"/>
  <c r="O104" i="33"/>
  <c r="O142" i="33" s="1"/>
  <c r="V104" i="33"/>
  <c r="V142" i="33" s="1"/>
  <c r="S105" i="33"/>
  <c r="S143" i="33" s="1"/>
  <c r="R107" i="33"/>
  <c r="R145" i="33" s="1"/>
  <c r="U112" i="33"/>
  <c r="U150" i="33" s="1"/>
  <c r="O99" i="33"/>
  <c r="O137" i="33" s="1"/>
  <c r="M89" i="33"/>
  <c r="M127" i="33" s="1"/>
  <c r="N89" i="33"/>
  <c r="N127" i="33" s="1"/>
  <c r="M88" i="33"/>
  <c r="M126" i="33" s="1"/>
  <c r="L113" i="33"/>
  <c r="L151" i="33" s="1"/>
  <c r="S106" i="33"/>
  <c r="S144" i="33" s="1"/>
  <c r="S91" i="33"/>
  <c r="S129" i="33" s="1"/>
  <c r="V105" i="33"/>
  <c r="V143" i="33" s="1"/>
  <c r="M95" i="33"/>
  <c r="M133" i="33" s="1"/>
  <c r="V95" i="33"/>
  <c r="V133" i="33" s="1"/>
  <c r="S111" i="33"/>
  <c r="S149" i="33" s="1"/>
  <c r="J111" i="33"/>
  <c r="L111" i="33"/>
  <c r="L149" i="33" s="1"/>
  <c r="T111" i="33"/>
  <c r="T149" i="33" s="1"/>
  <c r="M111" i="33"/>
  <c r="M149" i="33" s="1"/>
  <c r="L115" i="33"/>
  <c r="L153" i="33" s="1"/>
  <c r="Q115" i="33"/>
  <c r="Q153" i="33" s="1"/>
  <c r="J115" i="33"/>
  <c r="M115" i="33"/>
  <c r="M153" i="33" s="1"/>
  <c r="M87" i="33"/>
  <c r="M125" i="33" s="1"/>
  <c r="U90" i="33"/>
  <c r="U128" i="33" s="1"/>
  <c r="M90" i="33"/>
  <c r="M128" i="33" s="1"/>
  <c r="T98" i="33"/>
  <c r="T136" i="33" s="1"/>
  <c r="U98" i="33"/>
  <c r="U136" i="33" s="1"/>
  <c r="J106" i="33"/>
  <c r="U106" i="33"/>
  <c r="U144" i="33" s="1"/>
  <c r="T114" i="33"/>
  <c r="T152" i="33" s="1"/>
  <c r="M114" i="33"/>
  <c r="M152" i="33" s="1"/>
  <c r="V114" i="33"/>
  <c r="V152" i="33" s="1"/>
  <c r="J114" i="33"/>
  <c r="N114" i="33"/>
  <c r="N152" i="33" s="1"/>
  <c r="N90" i="33"/>
  <c r="N128" i="33" s="1"/>
  <c r="W90" i="33"/>
  <c r="W128" i="33" s="1"/>
  <c r="R103" i="33"/>
  <c r="R141" i="33" s="1"/>
  <c r="N106" i="33"/>
  <c r="N144" i="33" s="1"/>
  <c r="W106" i="33"/>
  <c r="W144" i="33" s="1"/>
  <c r="P86" i="33"/>
  <c r="P124" i="33" s="1"/>
  <c r="M86" i="33"/>
  <c r="M124" i="33" s="1"/>
  <c r="O115" i="33"/>
  <c r="O153" i="33" s="1"/>
  <c r="P97" i="33"/>
  <c r="P135" i="33" s="1"/>
  <c r="N97" i="33"/>
  <c r="N135" i="33" s="1"/>
  <c r="P113" i="33"/>
  <c r="P151" i="33" s="1"/>
  <c r="W113" i="33"/>
  <c r="W151" i="33" s="1"/>
  <c r="Q113" i="33"/>
  <c r="Q151" i="33" s="1"/>
  <c r="U113" i="33"/>
  <c r="U151" i="33" s="1"/>
  <c r="J113" i="33"/>
  <c r="N86" i="33"/>
  <c r="N124" i="33" s="1"/>
  <c r="N87" i="33"/>
  <c r="N125" i="33" s="1"/>
  <c r="R104" i="33"/>
  <c r="R142" i="33" s="1"/>
  <c r="W104" i="33"/>
  <c r="W142" i="33" s="1"/>
  <c r="O106" i="33"/>
  <c r="O144" i="33" s="1"/>
  <c r="S113" i="33"/>
  <c r="S151" i="33" s="1"/>
  <c r="W114" i="33"/>
  <c r="W152" i="33" s="1"/>
  <c r="R115" i="33"/>
  <c r="R153" i="33" s="1"/>
  <c r="T103" i="33"/>
  <c r="T141" i="33" s="1"/>
  <c r="P114" i="33"/>
  <c r="P152" i="33" s="1"/>
  <c r="T90" i="33"/>
  <c r="T128" i="33" s="1"/>
  <c r="P115" i="33"/>
  <c r="P153" i="33" s="1"/>
  <c r="Q98" i="33"/>
  <c r="Q136" i="33" s="1"/>
  <c r="Q90" i="33"/>
  <c r="Q128" i="33" s="1"/>
  <c r="J90" i="33"/>
  <c r="U115" i="33"/>
  <c r="U153" i="33" s="1"/>
  <c r="M98" i="33"/>
  <c r="M136" i="33" s="1"/>
  <c r="R98" i="33"/>
  <c r="R136" i="33" s="1"/>
  <c r="R86" i="33"/>
  <c r="R124" i="33" s="1"/>
  <c r="N109" i="33"/>
  <c r="N147" i="33" s="1"/>
  <c r="M109" i="33"/>
  <c r="M147" i="33" s="1"/>
  <c r="W109" i="33"/>
  <c r="W147" i="33" s="1"/>
  <c r="R109" i="33"/>
  <c r="R147" i="33" s="1"/>
  <c r="J99" i="33"/>
  <c r="V99" i="33"/>
  <c r="V137" i="33" s="1"/>
  <c r="O114" i="33"/>
  <c r="O152" i="33" s="1"/>
  <c r="N115" i="33"/>
  <c r="N153" i="33" s="1"/>
  <c r="S115" i="33"/>
  <c r="S153" i="33" s="1"/>
  <c r="M97" i="33"/>
  <c r="M135" i="33" s="1"/>
  <c r="M113" i="33"/>
  <c r="M151" i="33" s="1"/>
  <c r="Q114" i="33"/>
  <c r="Q152" i="33" s="1"/>
  <c r="W86" i="33"/>
  <c r="W124" i="33" s="1"/>
  <c r="L87" i="33"/>
  <c r="L125" i="33" s="1"/>
  <c r="M91" i="33"/>
  <c r="M129" i="33" s="1"/>
  <c r="Q104" i="33"/>
  <c r="Q142" i="33" s="1"/>
  <c r="P109" i="33"/>
  <c r="P147" i="33" s="1"/>
  <c r="U109" i="33"/>
  <c r="U147" i="33" s="1"/>
  <c r="J88" i="33"/>
  <c r="P88" i="33"/>
  <c r="P126" i="33" s="1"/>
  <c r="Q88" i="33"/>
  <c r="Q126" i="33" s="1"/>
  <c r="N88" i="33"/>
  <c r="N126" i="33" s="1"/>
  <c r="W88" i="33"/>
  <c r="W126" i="33" s="1"/>
  <c r="U88" i="33"/>
  <c r="U126" i="33" s="1"/>
  <c r="Q95" i="33"/>
  <c r="Q133" i="33" s="1"/>
  <c r="T95" i="33"/>
  <c r="T133" i="33" s="1"/>
  <c r="N95" i="33"/>
  <c r="N133" i="33" s="1"/>
  <c r="R95" i="33"/>
  <c r="R133" i="33" s="1"/>
  <c r="O95" i="33"/>
  <c r="O133" i="33" s="1"/>
  <c r="L95" i="33"/>
  <c r="L133" i="33" s="1"/>
  <c r="R93" i="33"/>
  <c r="R131" i="33" s="1"/>
  <c r="W93" i="33"/>
  <c r="W131" i="33" s="1"/>
  <c r="V93" i="33"/>
  <c r="V131" i="33" s="1"/>
  <c r="T93" i="33"/>
  <c r="T131" i="33" s="1"/>
  <c r="J93" i="33"/>
  <c r="U93" i="33"/>
  <c r="U131" i="33" s="1"/>
  <c r="M93" i="33"/>
  <c r="M131" i="33" s="1"/>
  <c r="S87" i="33"/>
  <c r="S125" i="33" s="1"/>
  <c r="S78" i="33"/>
  <c r="N93" i="33"/>
  <c r="N131" i="33" s="1"/>
  <c r="S92" i="33"/>
  <c r="S130" i="33" s="1"/>
  <c r="P92" i="33"/>
  <c r="P130" i="33" s="1"/>
  <c r="Q92" i="33"/>
  <c r="Q130" i="33" s="1"/>
  <c r="L92" i="33"/>
  <c r="L130" i="33" s="1"/>
  <c r="O92" i="33"/>
  <c r="O130" i="33" s="1"/>
  <c r="J92" i="33"/>
  <c r="U95" i="33"/>
  <c r="U133" i="33" s="1"/>
  <c r="Q94" i="33"/>
  <c r="Q132" i="33" s="1"/>
  <c r="W94" i="33"/>
  <c r="W132" i="33" s="1"/>
  <c r="O94" i="33"/>
  <c r="O132" i="33" s="1"/>
  <c r="J94" i="33"/>
  <c r="V94" i="33"/>
  <c r="V132" i="33" s="1"/>
  <c r="J96" i="33"/>
  <c r="O96" i="33"/>
  <c r="O134" i="33" s="1"/>
  <c r="N96" i="33"/>
  <c r="N134" i="33" s="1"/>
  <c r="Q96" i="33"/>
  <c r="Q134" i="33" s="1"/>
  <c r="P96" i="33"/>
  <c r="P134" i="33" s="1"/>
  <c r="V96" i="33"/>
  <c r="V134" i="33" s="1"/>
  <c r="M96" i="33"/>
  <c r="M134" i="33" s="1"/>
  <c r="S89" i="33"/>
  <c r="S127" i="33" s="1"/>
  <c r="R94" i="33"/>
  <c r="R132" i="33" s="1"/>
  <c r="U96" i="33"/>
  <c r="U134" i="33" s="1"/>
  <c r="J95" i="33"/>
  <c r="W100" i="33"/>
  <c r="W138" i="33" s="1"/>
  <c r="J100" i="33"/>
  <c r="M100" i="33"/>
  <c r="M138" i="33" s="1"/>
  <c r="R100" i="33"/>
  <c r="R138" i="33" s="1"/>
  <c r="Q100" i="33"/>
  <c r="Q138" i="33" s="1"/>
  <c r="U100" i="33"/>
  <c r="U138" i="33" s="1"/>
  <c r="V100" i="33"/>
  <c r="V138" i="33" s="1"/>
  <c r="U101" i="33"/>
  <c r="U139" i="33" s="1"/>
  <c r="J101" i="33"/>
  <c r="N101" i="33"/>
  <c r="N139" i="33" s="1"/>
  <c r="O101" i="33"/>
  <c r="O139" i="33" s="1"/>
  <c r="M101" i="33"/>
  <c r="M139" i="33" s="1"/>
  <c r="J108" i="33"/>
  <c r="S108" i="33"/>
  <c r="S146" i="33" s="1"/>
  <c r="V108" i="33"/>
  <c r="V146" i="33" s="1"/>
  <c r="W108" i="33"/>
  <c r="W146" i="33" s="1"/>
  <c r="P108" i="33"/>
  <c r="P146" i="33" s="1"/>
  <c r="M108" i="33"/>
  <c r="M146" i="33" s="1"/>
  <c r="O108" i="33"/>
  <c r="O146" i="33" s="1"/>
  <c r="V110" i="33"/>
  <c r="V148" i="33" s="1"/>
  <c r="W110" i="33"/>
  <c r="W148" i="33" s="1"/>
  <c r="M110" i="33"/>
  <c r="M148" i="33" s="1"/>
  <c r="S110" i="33"/>
  <c r="S148" i="33" s="1"/>
  <c r="O110" i="33"/>
  <c r="O148" i="33" s="1"/>
  <c r="J110" i="33"/>
  <c r="P110" i="33"/>
  <c r="P148" i="33" s="1"/>
  <c r="Q103" i="33"/>
  <c r="Q141" i="33" s="1"/>
  <c r="U103" i="33"/>
  <c r="U141" i="33" s="1"/>
  <c r="O112" i="33"/>
  <c r="O150" i="33" s="1"/>
  <c r="J112" i="33"/>
  <c r="V101" i="33"/>
  <c r="V139" i="33" s="1"/>
  <c r="N103" i="33"/>
  <c r="N141" i="33" s="1"/>
  <c r="Q102" i="33"/>
  <c r="Q140" i="33" s="1"/>
  <c r="N111" i="33"/>
  <c r="N149" i="33" s="1"/>
  <c r="P89" i="33"/>
  <c r="P127" i="33" s="1"/>
  <c r="Q97" i="33"/>
  <c r="Q135" i="33" s="1"/>
  <c r="T112" i="33"/>
  <c r="T150" i="33" s="1"/>
  <c r="U111" i="33"/>
  <c r="U149" i="33" s="1"/>
  <c r="S100" i="33"/>
  <c r="S138" i="33" s="1"/>
  <c r="W101" i="33"/>
  <c r="W139" i="33" s="1"/>
  <c r="R102" i="33"/>
  <c r="R140" i="33" s="1"/>
  <c r="W112" i="33"/>
  <c r="W150" i="33" s="1"/>
  <c r="V113" i="33"/>
  <c r="V151" i="33" s="1"/>
  <c r="M92" i="33"/>
  <c r="M130" i="33" s="1"/>
  <c r="Q93" i="33"/>
  <c r="Q131" i="33" s="1"/>
  <c r="M94" i="33"/>
  <c r="M132" i="33" s="1"/>
  <c r="P101" i="33"/>
  <c r="P139" i="33" s="1"/>
  <c r="T106" i="33"/>
  <c r="T144" i="33" s="1"/>
  <c r="M107" i="33"/>
  <c r="M145" i="33" s="1"/>
  <c r="L108" i="33"/>
  <c r="L146" i="33" s="1"/>
  <c r="Q108" i="33"/>
  <c r="Q146" i="33" s="1"/>
  <c r="T110" i="33"/>
  <c r="T148" i="33" s="1"/>
  <c r="T113" i="33"/>
  <c r="T151" i="33" s="1"/>
  <c r="P102" i="33"/>
  <c r="P140" i="33" s="1"/>
  <c r="W102" i="33"/>
  <c r="W140" i="33" s="1"/>
  <c r="J103" i="33"/>
  <c r="T94" i="33"/>
  <c r="T132" i="33" s="1"/>
  <c r="L100" i="33"/>
  <c r="L138" i="33" s="1"/>
  <c r="L103" i="33"/>
  <c r="L141" i="33" s="1"/>
  <c r="P112" i="33"/>
  <c r="P150" i="33" s="1"/>
  <c r="R89" i="33"/>
  <c r="R127" i="33" s="1"/>
  <c r="W97" i="33"/>
  <c r="W135" i="33" s="1"/>
  <c r="S88" i="33"/>
  <c r="S126" i="33" s="1"/>
  <c r="U97" i="33"/>
  <c r="U135" i="33" s="1"/>
  <c r="T102" i="33"/>
  <c r="T140" i="33" s="1"/>
  <c r="O102" i="33"/>
  <c r="O140" i="33" s="1"/>
  <c r="N112" i="33"/>
  <c r="N150" i="33" s="1"/>
  <c r="W103" i="33"/>
  <c r="W141" i="33" s="1"/>
  <c r="V91" i="33"/>
  <c r="V129" i="33" s="1"/>
  <c r="R87" i="33"/>
  <c r="R125" i="33" s="1"/>
  <c r="W87" i="33"/>
  <c r="W125" i="33" s="1"/>
  <c r="V88" i="33"/>
  <c r="V126" i="33" s="1"/>
  <c r="L90" i="33"/>
  <c r="L128" i="33" s="1"/>
  <c r="W91" i="33"/>
  <c r="W129" i="33" s="1"/>
  <c r="T92" i="33"/>
  <c r="T130" i="33" s="1"/>
  <c r="O93" i="33"/>
  <c r="O131" i="33" s="1"/>
  <c r="L94" i="33"/>
  <c r="L132" i="33" s="1"/>
  <c r="S94" i="33"/>
  <c r="S132" i="33" s="1"/>
  <c r="P95" i="33"/>
  <c r="P133" i="33" s="1"/>
  <c r="W95" i="33"/>
  <c r="W133" i="33" s="1"/>
  <c r="T96" i="33"/>
  <c r="T134" i="33" s="1"/>
  <c r="O97" i="33"/>
  <c r="O135" i="33" s="1"/>
  <c r="L98" i="33"/>
  <c r="L136" i="33" s="1"/>
  <c r="S98" i="33"/>
  <c r="S136" i="33" s="1"/>
  <c r="P99" i="33"/>
  <c r="P137" i="33" s="1"/>
  <c r="T100" i="33"/>
  <c r="T138" i="33" s="1"/>
  <c r="O111" i="33"/>
  <c r="O149" i="33" s="1"/>
  <c r="V111" i="33"/>
  <c r="V149" i="33" s="1"/>
  <c r="R97" i="33"/>
  <c r="R135" i="33" s="1"/>
  <c r="P98" i="33"/>
  <c r="P136" i="33" s="1"/>
  <c r="V98" i="33"/>
  <c r="V136" i="33" s="1"/>
  <c r="T99" i="33"/>
  <c r="T137" i="33" s="1"/>
  <c r="M106" i="33"/>
  <c r="U110" i="33"/>
  <c r="U148" i="33" s="1"/>
  <c r="O86" i="33"/>
  <c r="O124" i="33" s="1"/>
  <c r="O87" i="33"/>
  <c r="O125" i="33" s="1"/>
  <c r="U78" i="33"/>
  <c r="O88" i="33"/>
  <c r="O126" i="33" s="1"/>
  <c r="N78" i="33"/>
  <c r="V89" i="33"/>
  <c r="V127" i="33" s="1"/>
  <c r="O90" i="33"/>
  <c r="O128" i="33" s="1"/>
  <c r="N91" i="33"/>
  <c r="N129" i="33" s="1"/>
  <c r="V92" i="33"/>
  <c r="V130" i="33" s="1"/>
  <c r="S93" i="33"/>
  <c r="S131" i="33" s="1"/>
  <c r="N94" i="33"/>
  <c r="N132" i="33" s="1"/>
  <c r="S97" i="33"/>
  <c r="S135" i="33" s="1"/>
  <c r="W98" i="33"/>
  <c r="W136" i="33" s="1"/>
  <c r="O100" i="33"/>
  <c r="O138" i="33" s="1"/>
  <c r="L102" i="33"/>
  <c r="L140" i="33" s="1"/>
  <c r="S102" i="33"/>
  <c r="S140" i="33" s="1"/>
  <c r="O103" i="33"/>
  <c r="O141" i="33" s="1"/>
  <c r="V103" i="33"/>
  <c r="V141" i="33" s="1"/>
  <c r="S104" i="33"/>
  <c r="S142" i="33" s="1"/>
  <c r="N105" i="33"/>
  <c r="N143" i="33" s="1"/>
  <c r="W105" i="33"/>
  <c r="W143" i="33" s="1"/>
  <c r="R106" i="33"/>
  <c r="R144" i="33" s="1"/>
  <c r="R108" i="33"/>
  <c r="R146" i="33" s="1"/>
  <c r="S109" i="33"/>
  <c r="S147" i="33" s="1"/>
  <c r="N110" i="33"/>
  <c r="N148" i="33" s="1"/>
  <c r="P111" i="33"/>
  <c r="P149" i="33" s="1"/>
  <c r="W111" i="33"/>
  <c r="W149" i="33" s="1"/>
  <c r="S112" i="33"/>
  <c r="S150" i="33" s="1"/>
  <c r="N113" i="33"/>
  <c r="N151" i="33" s="1"/>
  <c r="T87" i="33"/>
  <c r="T125" i="33" s="1"/>
  <c r="V90" i="33"/>
  <c r="V128" i="33" s="1"/>
  <c r="T91" i="33"/>
  <c r="T129" i="33" s="1"/>
  <c r="N92" i="33"/>
  <c r="N130" i="33" s="1"/>
  <c r="L93" i="33"/>
  <c r="L131" i="33" s="1"/>
  <c r="P94" i="33"/>
  <c r="P132" i="33" s="1"/>
  <c r="U94" i="33"/>
  <c r="U132" i="33" s="1"/>
  <c r="L96" i="33"/>
  <c r="L134" i="33" s="1"/>
  <c r="T97" i="33"/>
  <c r="T135" i="33" s="1"/>
  <c r="L99" i="33"/>
  <c r="L137" i="33" s="1"/>
  <c r="N100" i="33"/>
  <c r="N138" i="33" s="1"/>
  <c r="Q101" i="33"/>
  <c r="Q139" i="33" s="1"/>
  <c r="M102" i="33"/>
  <c r="M140" i="33" s="1"/>
  <c r="M103" i="33"/>
  <c r="M141" i="33" s="1"/>
  <c r="N104" i="33"/>
  <c r="N142" i="33" s="1"/>
  <c r="L105" i="33"/>
  <c r="L143" i="33" s="1"/>
  <c r="P106" i="33"/>
  <c r="Q111" i="33"/>
  <c r="Q149" i="33" s="1"/>
  <c r="M112" i="33"/>
  <c r="M150" i="33" s="1"/>
  <c r="S86" i="33"/>
  <c r="S124" i="33" s="1"/>
  <c r="Q87" i="33"/>
  <c r="Q125" i="33" s="1"/>
  <c r="V87" i="33"/>
  <c r="V125" i="33" s="1"/>
  <c r="T88" i="33"/>
  <c r="T126" i="33" s="1"/>
  <c r="O89" i="33"/>
  <c r="O127" i="33" s="1"/>
  <c r="W89" i="33"/>
  <c r="W127" i="33" s="1"/>
  <c r="R90" i="33"/>
  <c r="R128" i="33" s="1"/>
  <c r="W92" i="33"/>
  <c r="W130" i="33" s="1"/>
  <c r="S95" i="33"/>
  <c r="S133" i="33" s="1"/>
  <c r="R96" i="33"/>
  <c r="R134" i="33" s="1"/>
  <c r="W96" i="33"/>
  <c r="W134" i="33" s="1"/>
  <c r="V97" i="33"/>
  <c r="V135" i="33" s="1"/>
  <c r="O98" i="33"/>
  <c r="O136" i="33" s="1"/>
  <c r="N99" i="33"/>
  <c r="N137" i="33" s="1"/>
  <c r="S99" i="33"/>
  <c r="S137" i="33" s="1"/>
  <c r="S101" i="33"/>
  <c r="S139" i="33" s="1"/>
  <c r="N102" i="33"/>
  <c r="N140" i="33" s="1"/>
  <c r="P103" i="33"/>
  <c r="P141" i="33" s="1"/>
  <c r="V107" i="33"/>
  <c r="V145" i="33" s="1"/>
  <c r="R111" i="33"/>
  <c r="R149" i="33" s="1"/>
  <c r="O113" i="33"/>
  <c r="O151" i="33" s="1"/>
  <c r="L114" i="33"/>
  <c r="L152" i="33" s="1"/>
  <c r="S114" i="33"/>
  <c r="S152" i="33" s="1"/>
  <c r="Q86" i="33"/>
  <c r="Q124" i="33" s="1"/>
  <c r="L88" i="33"/>
  <c r="L126" i="33" s="1"/>
  <c r="R88" i="33"/>
  <c r="R126" i="33" s="1"/>
  <c r="U89" i="33"/>
  <c r="U127" i="33" s="1"/>
  <c r="L91" i="33"/>
  <c r="L129" i="33" s="1"/>
  <c r="P100" i="33"/>
  <c r="P138" i="33" s="1"/>
  <c r="L101" i="33"/>
  <c r="L139" i="33" s="1"/>
  <c r="R101" i="33"/>
  <c r="R139" i="33" s="1"/>
  <c r="U102" i="33"/>
  <c r="U140" i="33" s="1"/>
  <c r="Q106" i="33"/>
  <c r="Q144" i="33" s="1"/>
  <c r="Q110" i="33"/>
  <c r="Q148" i="33" s="1"/>
  <c r="U87" i="33"/>
  <c r="W78" i="33"/>
  <c r="O78" i="33"/>
  <c r="R78" i="33"/>
  <c r="V78" i="33"/>
  <c r="R99" i="33"/>
  <c r="R137" i="33" s="1"/>
  <c r="V81" i="29"/>
  <c r="AG78" i="27"/>
  <c r="AH78" i="27"/>
  <c r="AJ103" i="29"/>
  <c r="AJ142" i="29" s="1"/>
  <c r="AH103" i="29"/>
  <c r="AH142" i="29" s="1"/>
  <c r="S99" i="31"/>
  <c r="S137" i="31" s="1"/>
  <c r="W99" i="33"/>
  <c r="W137" i="33" s="1"/>
  <c r="U78" i="27"/>
  <c r="AF78" i="27"/>
  <c r="AC81" i="29"/>
  <c r="P78" i="33"/>
  <c r="P103" i="29"/>
  <c r="P142" i="29" s="1"/>
  <c r="P81" i="29"/>
  <c r="X103" i="29"/>
  <c r="X142" i="29" s="1"/>
  <c r="X81" i="29"/>
  <c r="M99" i="33"/>
  <c r="M137" i="33" s="1"/>
  <c r="M78" i="33"/>
  <c r="N78" i="27"/>
  <c r="Q78" i="33"/>
  <c r="Q99" i="33"/>
  <c r="Q137" i="33" s="1"/>
  <c r="O78" i="27"/>
  <c r="T103" i="29"/>
  <c r="T142" i="29" s="1"/>
  <c r="AA103" i="29"/>
  <c r="AA142" i="29" s="1"/>
  <c r="M38" i="31"/>
  <c r="N38" i="31"/>
  <c r="L38" i="31"/>
  <c r="N78" i="31"/>
  <c r="M48" i="31"/>
  <c r="M86" i="31" s="1"/>
  <c r="M124" i="31" s="1"/>
  <c r="M97" i="31"/>
  <c r="M135" i="31" s="1"/>
  <c r="L78" i="31"/>
  <c r="L38" i="25"/>
  <c r="M88" i="25"/>
  <c r="N38" i="22"/>
  <c r="Y78" i="27"/>
  <c r="L78" i="33"/>
  <c r="L86" i="33"/>
  <c r="L124" i="33" s="1"/>
  <c r="L40" i="23"/>
  <c r="T86" i="33"/>
  <c r="T124" i="33" s="1"/>
  <c r="T78" i="33"/>
  <c r="L38" i="22"/>
  <c r="L51" i="22"/>
  <c r="L89" i="22" s="1"/>
  <c r="M38" i="22"/>
  <c r="U176" i="33" l="1"/>
  <c r="U125" i="33"/>
  <c r="U154" i="33" s="1"/>
  <c r="M181" i="33"/>
  <c r="M144" i="33"/>
  <c r="M154" i="33" s="1"/>
  <c r="P181" i="33"/>
  <c r="P144" i="33"/>
  <c r="P154" i="33" s="1"/>
  <c r="AH162" i="27"/>
  <c r="AH176" i="27" s="1"/>
  <c r="S176" i="33"/>
  <c r="AE167" i="27"/>
  <c r="AE181" i="27" s="1"/>
  <c r="AA167" i="27"/>
  <c r="AA181" i="27" s="1"/>
  <c r="W167" i="27"/>
  <c r="W181" i="27" s="1"/>
  <c r="S167" i="27"/>
  <c r="S181" i="27" s="1"/>
  <c r="O167" i="27"/>
  <c r="AF166" i="27"/>
  <c r="AF180" i="27" s="1"/>
  <c r="AB166" i="27"/>
  <c r="AB180" i="27" s="1"/>
  <c r="X166" i="27"/>
  <c r="X180" i="27" s="1"/>
  <c r="T166" i="27"/>
  <c r="P166" i="27"/>
  <c r="P180" i="27" s="1"/>
  <c r="AG165" i="27"/>
  <c r="AG179" i="27" s="1"/>
  <c r="AC165" i="27"/>
  <c r="AC179" i="27" s="1"/>
  <c r="Y165" i="27"/>
  <c r="U165" i="27"/>
  <c r="U179" i="27" s="1"/>
  <c r="Q165" i="27"/>
  <c r="Q179" i="27" s="1"/>
  <c r="M165" i="27"/>
  <c r="M179" i="27" s="1"/>
  <c r="AD164" i="27"/>
  <c r="AD178" i="27" s="1"/>
  <c r="Z164" i="27"/>
  <c r="Z178" i="27" s="1"/>
  <c r="V164" i="27"/>
  <c r="V178" i="27" s="1"/>
  <c r="R164" i="27"/>
  <c r="R178" i="27" s="1"/>
  <c r="N164" i="27"/>
  <c r="AE163" i="27"/>
  <c r="AE177" i="27" s="1"/>
  <c r="AA163" i="27"/>
  <c r="AA177" i="27" s="1"/>
  <c r="W163" i="27"/>
  <c r="W177" i="27" s="1"/>
  <c r="S163" i="27"/>
  <c r="S177" i="27" s="1"/>
  <c r="O163" i="27"/>
  <c r="O177" i="27" s="1"/>
  <c r="AF162" i="27"/>
  <c r="AF176" i="27" s="1"/>
  <c r="AB162" i="27"/>
  <c r="X162" i="27"/>
  <c r="T162" i="27"/>
  <c r="T176" i="27" s="1"/>
  <c r="P162" i="27"/>
  <c r="P176" i="27" s="1"/>
  <c r="L167" i="27"/>
  <c r="L181" i="27" s="1"/>
  <c r="L163" i="27"/>
  <c r="AG167" i="27"/>
  <c r="AG181" i="27" s="1"/>
  <c r="Y167" i="27"/>
  <c r="Y181" i="27" s="1"/>
  <c r="Q167" i="27"/>
  <c r="Q181" i="27" s="1"/>
  <c r="AD166" i="27"/>
  <c r="V166" i="27"/>
  <c r="V180" i="27" s="1"/>
  <c r="AD167" i="27"/>
  <c r="AD181" i="27" s="1"/>
  <c r="Z167" i="27"/>
  <c r="Z181" i="27" s="1"/>
  <c r="V167" i="27"/>
  <c r="R167" i="27"/>
  <c r="R181" i="27" s="1"/>
  <c r="N167" i="27"/>
  <c r="N181" i="27" s="1"/>
  <c r="AE166" i="27"/>
  <c r="AE180" i="27" s="1"/>
  <c r="AA166" i="27"/>
  <c r="W166" i="27"/>
  <c r="W180" i="27" s="1"/>
  <c r="S166" i="27"/>
  <c r="S180" i="27" s="1"/>
  <c r="O166" i="27"/>
  <c r="O180" i="27" s="1"/>
  <c r="AF165" i="27"/>
  <c r="AF179" i="27" s="1"/>
  <c r="AB165" i="27"/>
  <c r="AB179" i="27" s="1"/>
  <c r="X165" i="27"/>
  <c r="X179" i="27" s="1"/>
  <c r="T165" i="27"/>
  <c r="T179" i="27" s="1"/>
  <c r="P165" i="27"/>
  <c r="P179" i="27" s="1"/>
  <c r="AG164" i="27"/>
  <c r="AG178" i="27" s="1"/>
  <c r="AC164" i="27"/>
  <c r="AC178" i="27" s="1"/>
  <c r="Y164" i="27"/>
  <c r="Y178" i="27" s="1"/>
  <c r="U164" i="27"/>
  <c r="U178" i="27" s="1"/>
  <c r="Q164" i="27"/>
  <c r="Q178" i="27" s="1"/>
  <c r="M164" i="27"/>
  <c r="M178" i="27" s="1"/>
  <c r="AD163" i="27"/>
  <c r="AD177" i="27" s="1"/>
  <c r="Z163" i="27"/>
  <c r="Z177" i="27" s="1"/>
  <c r="V163" i="27"/>
  <c r="V177" i="27" s="1"/>
  <c r="R163" i="27"/>
  <c r="R177" i="27" s="1"/>
  <c r="N163" i="27"/>
  <c r="N177" i="27" s="1"/>
  <c r="AE162" i="27"/>
  <c r="AE176" i="27" s="1"/>
  <c r="AA162" i="27"/>
  <c r="AA176" i="27" s="1"/>
  <c r="W162" i="27"/>
  <c r="S162" i="27"/>
  <c r="S176" i="27" s="1"/>
  <c r="O162" i="27"/>
  <c r="O176" i="27" s="1"/>
  <c r="L166" i="27"/>
  <c r="L180" i="27" s="1"/>
  <c r="L162" i="27"/>
  <c r="L176" i="27" s="1"/>
  <c r="AC167" i="27"/>
  <c r="AC181" i="27" s="1"/>
  <c r="U167" i="27"/>
  <c r="U181" i="27" s="1"/>
  <c r="M167" i="27"/>
  <c r="M181" i="27" s="1"/>
  <c r="Z166" i="27"/>
  <c r="Z180" i="27" s="1"/>
  <c r="AF167" i="27"/>
  <c r="AF181" i="27" s="1"/>
  <c r="P167" i="27"/>
  <c r="P181" i="27" s="1"/>
  <c r="U166" i="27"/>
  <c r="U180" i="27" s="1"/>
  <c r="M166" i="27"/>
  <c r="M180" i="27" s="1"/>
  <c r="Z165" i="27"/>
  <c r="Z179" i="27" s="1"/>
  <c r="R165" i="27"/>
  <c r="AE164" i="27"/>
  <c r="AE178" i="27" s="1"/>
  <c r="W164" i="27"/>
  <c r="W178" i="27" s="1"/>
  <c r="O164" i="27"/>
  <c r="O178" i="27" s="1"/>
  <c r="AB163" i="27"/>
  <c r="T163" i="27"/>
  <c r="T177" i="27" s="1"/>
  <c r="AG162" i="27"/>
  <c r="AG176" i="27" s="1"/>
  <c r="Y162" i="27"/>
  <c r="Q162" i="27"/>
  <c r="L164" i="27"/>
  <c r="L178" i="27" s="1"/>
  <c r="AB167" i="27"/>
  <c r="AB181" i="27" s="1"/>
  <c r="AG166" i="27"/>
  <c r="AG180" i="27" s="1"/>
  <c r="R166" i="27"/>
  <c r="AE165" i="27"/>
  <c r="AE179" i="27" s="1"/>
  <c r="W165" i="27"/>
  <c r="W179" i="27" s="1"/>
  <c r="O165" i="27"/>
  <c r="O179" i="27" s="1"/>
  <c r="AB164" i="27"/>
  <c r="AB178" i="27" s="1"/>
  <c r="AG163" i="27"/>
  <c r="AG177" i="27" s="1"/>
  <c r="Y163" i="27"/>
  <c r="Y177" i="27" s="1"/>
  <c r="Q163" i="27"/>
  <c r="Q177" i="27" s="1"/>
  <c r="V162" i="27"/>
  <c r="X167" i="27"/>
  <c r="X181" i="27" s="1"/>
  <c r="AC166" i="27"/>
  <c r="AC180" i="27" s="1"/>
  <c r="Q166" i="27"/>
  <c r="Q180" i="27" s="1"/>
  <c r="AD165" i="27"/>
  <c r="V165" i="27"/>
  <c r="V179" i="27" s="1"/>
  <c r="N165" i="27"/>
  <c r="N179" i="27" s="1"/>
  <c r="AA164" i="27"/>
  <c r="AA178" i="27" s="1"/>
  <c r="S164" i="27"/>
  <c r="S178" i="27" s="1"/>
  <c r="AF163" i="27"/>
  <c r="AF177" i="27" s="1"/>
  <c r="X163" i="27"/>
  <c r="X177" i="27" s="1"/>
  <c r="P163" i="27"/>
  <c r="P177" i="27" s="1"/>
  <c r="AC162" i="27"/>
  <c r="U162" i="27"/>
  <c r="U176" i="27" s="1"/>
  <c r="M162" i="27"/>
  <c r="M176" i="27" s="1"/>
  <c r="T167" i="27"/>
  <c r="T181" i="27" s="1"/>
  <c r="Y166" i="27"/>
  <c r="Y180" i="27" s="1"/>
  <c r="N166" i="27"/>
  <c r="N180" i="27" s="1"/>
  <c r="AA165" i="27"/>
  <c r="AA179" i="27" s="1"/>
  <c r="S165" i="27"/>
  <c r="S179" i="27" s="1"/>
  <c r="AF164" i="27"/>
  <c r="AF178" i="27" s="1"/>
  <c r="X164" i="27"/>
  <c r="X178" i="27" s="1"/>
  <c r="P164" i="27"/>
  <c r="P178" i="27" s="1"/>
  <c r="AC163" i="27"/>
  <c r="AC177" i="27" s="1"/>
  <c r="U163" i="27"/>
  <c r="M163" i="27"/>
  <c r="M177" i="27" s="1"/>
  <c r="Z162" i="27"/>
  <c r="Z176" i="27" s="1"/>
  <c r="R162" i="27"/>
  <c r="R176" i="27" s="1"/>
  <c r="L165" i="27"/>
  <c r="T164" i="27"/>
  <c r="T178" i="27" s="1"/>
  <c r="AD162" i="27"/>
  <c r="AD176" i="27" s="1"/>
  <c r="N162" i="27"/>
  <c r="N176" i="27" s="1"/>
  <c r="AH167" i="27"/>
  <c r="AH181" i="27" s="1"/>
  <c r="S167" i="31"/>
  <c r="S181" i="31" s="1"/>
  <c r="O167" i="31"/>
  <c r="O181" i="31" s="1"/>
  <c r="R166" i="31"/>
  <c r="R180" i="31" s="1"/>
  <c r="N166" i="31"/>
  <c r="N180" i="31" s="1"/>
  <c r="Q165" i="31"/>
  <c r="Q179" i="31" s="1"/>
  <c r="M165" i="31"/>
  <c r="M179" i="31" s="1"/>
  <c r="P164" i="31"/>
  <c r="P178" i="31" s="1"/>
  <c r="S163" i="31"/>
  <c r="S177" i="31" s="1"/>
  <c r="O163" i="31"/>
  <c r="O177" i="31" s="1"/>
  <c r="R162" i="31"/>
  <c r="R176" i="31" s="1"/>
  <c r="N162" i="31"/>
  <c r="L164" i="31"/>
  <c r="L178" i="31" s="1"/>
  <c r="Q167" i="31"/>
  <c r="Q181" i="31" s="1"/>
  <c r="S165" i="31"/>
  <c r="S179" i="31" s="1"/>
  <c r="R164" i="31"/>
  <c r="R178" i="31" s="1"/>
  <c r="Q163" i="31"/>
  <c r="Q177" i="31" s="1"/>
  <c r="P162" i="31"/>
  <c r="L166" i="31"/>
  <c r="L180" i="31" s="1"/>
  <c r="R167" i="31"/>
  <c r="R181" i="31" s="1"/>
  <c r="N167" i="31"/>
  <c r="N181" i="31" s="1"/>
  <c r="Q166" i="31"/>
  <c r="Q180" i="31" s="1"/>
  <c r="M166" i="31"/>
  <c r="M180" i="31" s="1"/>
  <c r="P165" i="31"/>
  <c r="P179" i="31" s="1"/>
  <c r="S164" i="31"/>
  <c r="O164" i="31"/>
  <c r="O178" i="31" s="1"/>
  <c r="R163" i="31"/>
  <c r="R177" i="31" s="1"/>
  <c r="N163" i="31"/>
  <c r="N177" i="31" s="1"/>
  <c r="Q162" i="31"/>
  <c r="M162" i="31"/>
  <c r="L165" i="31"/>
  <c r="L179" i="31" s="1"/>
  <c r="M167" i="31"/>
  <c r="M181" i="31" s="1"/>
  <c r="P166" i="31"/>
  <c r="P180" i="31" s="1"/>
  <c r="O165" i="31"/>
  <c r="O179" i="31" s="1"/>
  <c r="N164" i="31"/>
  <c r="N178" i="31" s="1"/>
  <c r="M163" i="31"/>
  <c r="M177" i="31" s="1"/>
  <c r="L162" i="31"/>
  <c r="P167" i="31"/>
  <c r="P181" i="31" s="1"/>
  <c r="N165" i="31"/>
  <c r="N179" i="31" s="1"/>
  <c r="S162" i="31"/>
  <c r="S166" i="31"/>
  <c r="S180" i="31" s="1"/>
  <c r="Q164" i="31"/>
  <c r="Q178" i="31" s="1"/>
  <c r="O162" i="31"/>
  <c r="O166" i="31"/>
  <c r="O180" i="31" s="1"/>
  <c r="M164" i="31"/>
  <c r="M178" i="31" s="1"/>
  <c r="L163" i="31"/>
  <c r="L177" i="31" s="1"/>
  <c r="R165" i="31"/>
  <c r="R179" i="31" s="1"/>
  <c r="P163" i="31"/>
  <c r="P177" i="31" s="1"/>
  <c r="L167" i="31"/>
  <c r="L181" i="31" s="1"/>
  <c r="R154" i="31"/>
  <c r="S178" i="31"/>
  <c r="N154" i="31"/>
  <c r="P154" i="31"/>
  <c r="O154" i="31"/>
  <c r="Q154" i="31"/>
  <c r="J150" i="33"/>
  <c r="J138" i="33"/>
  <c r="J137" i="33"/>
  <c r="J153" i="33"/>
  <c r="J148" i="33"/>
  <c r="J139" i="33"/>
  <c r="W154" i="33"/>
  <c r="T154" i="33"/>
  <c r="O154" i="33"/>
  <c r="J128" i="33"/>
  <c r="J141" i="33"/>
  <c r="J133" i="33"/>
  <c r="J132" i="33"/>
  <c r="J131" i="33"/>
  <c r="Q154" i="33"/>
  <c r="V154" i="33"/>
  <c r="R154" i="33"/>
  <c r="J126" i="33"/>
  <c r="J149" i="33"/>
  <c r="J147" i="33"/>
  <c r="J134" i="33"/>
  <c r="J151" i="33"/>
  <c r="J152" i="33"/>
  <c r="J146" i="33"/>
  <c r="J144" i="33"/>
  <c r="N154" i="33"/>
  <c r="J145" i="33"/>
  <c r="J130" i="33"/>
  <c r="L154" i="33"/>
  <c r="J143" i="33"/>
  <c r="S154" i="33"/>
  <c r="AH172" i="29"/>
  <c r="AH187" i="29" s="1"/>
  <c r="X171" i="29"/>
  <c r="X186" i="29" s="1"/>
  <c r="AE173" i="29"/>
  <c r="AE188" i="29" s="1"/>
  <c r="Y170" i="29"/>
  <c r="Y185" i="29" s="1"/>
  <c r="W170" i="29"/>
  <c r="W185" i="29" s="1"/>
  <c r="AJ171" i="29"/>
  <c r="AJ186" i="29" s="1"/>
  <c r="AG171" i="29"/>
  <c r="AG186" i="29" s="1"/>
  <c r="U172" i="29"/>
  <c r="U187" i="29" s="1"/>
  <c r="AE169" i="29"/>
  <c r="AE184" i="29" s="1"/>
  <c r="Z168" i="29"/>
  <c r="Z183" i="29" s="1"/>
  <c r="S172" i="29"/>
  <c r="S187" i="29" s="1"/>
  <c r="Y172" i="29"/>
  <c r="Y187" i="29" s="1"/>
  <c r="W172" i="29"/>
  <c r="W187" i="29" s="1"/>
  <c r="N170" i="29"/>
  <c r="N185" i="29" s="1"/>
  <c r="Y169" i="29"/>
  <c r="Y184" i="29" s="1"/>
  <c r="S168" i="29"/>
  <c r="S183" i="29" s="1"/>
  <c r="AI168" i="29"/>
  <c r="AI183" i="29" s="1"/>
  <c r="W173" i="29"/>
  <c r="W188" i="29" s="1"/>
  <c r="L172" i="29"/>
  <c r="L187" i="29" s="1"/>
  <c r="AE171" i="29"/>
  <c r="AE186" i="29" s="1"/>
  <c r="W171" i="29"/>
  <c r="W186" i="29" s="1"/>
  <c r="L171" i="29"/>
  <c r="L186" i="29" s="1"/>
  <c r="Y173" i="29"/>
  <c r="Y188" i="29" s="1"/>
  <c r="AG169" i="29"/>
  <c r="AG184" i="29" s="1"/>
  <c r="T169" i="29"/>
  <c r="T184" i="29" s="1"/>
  <c r="R172" i="29"/>
  <c r="R187" i="29" s="1"/>
  <c r="AC172" i="29"/>
  <c r="AC187" i="29" s="1"/>
  <c r="AI172" i="29"/>
  <c r="AI187" i="29" s="1"/>
  <c r="AG173" i="29"/>
  <c r="AG188" i="29" s="1"/>
  <c r="AI169" i="29"/>
  <c r="AI184" i="29" s="1"/>
  <c r="O170" i="29"/>
  <c r="O185" i="29" s="1"/>
  <c r="Q168" i="29"/>
  <c r="Q183" i="29" s="1"/>
  <c r="AC168" i="29"/>
  <c r="AC183" i="29" s="1"/>
  <c r="AI173" i="29"/>
  <c r="AI188" i="29" s="1"/>
  <c r="AH168" i="29"/>
  <c r="AH183" i="29" s="1"/>
  <c r="Z170" i="29"/>
  <c r="Z185" i="29" s="1"/>
  <c r="P169" i="29"/>
  <c r="P184" i="29" s="1"/>
  <c r="Q173" i="29"/>
  <c r="Q188" i="29" s="1"/>
  <c r="Q170" i="29"/>
  <c r="Q185" i="29" s="1"/>
  <c r="Q169" i="29"/>
  <c r="Q184" i="29" s="1"/>
  <c r="AD170" i="29"/>
  <c r="AF171" i="29"/>
  <c r="AF186" i="29" s="1"/>
  <c r="AE172" i="29"/>
  <c r="AE187" i="29" s="1"/>
  <c r="AA170" i="29"/>
  <c r="AA185" i="29" s="1"/>
  <c r="AF173" i="29"/>
  <c r="AF188" i="29" s="1"/>
  <c r="AI171" i="29"/>
  <c r="AI186" i="29" s="1"/>
  <c r="AC171" i="29"/>
  <c r="AC186" i="29" s="1"/>
  <c r="AA172" i="29"/>
  <c r="AA187" i="29" s="1"/>
  <c r="W169" i="29"/>
  <c r="W184" i="29" s="1"/>
  <c r="AF169" i="29"/>
  <c r="AF184" i="29" s="1"/>
  <c r="Y168" i="29"/>
  <c r="Y183" i="29" s="1"/>
  <c r="AB169" i="29"/>
  <c r="AB184" i="29" s="1"/>
  <c r="Z172" i="29"/>
  <c r="Z187" i="29" s="1"/>
  <c r="M170" i="29"/>
  <c r="M185" i="29" s="1"/>
  <c r="W168" i="29"/>
  <c r="W183" i="29" s="1"/>
  <c r="V172" i="29"/>
  <c r="V187" i="29" s="1"/>
  <c r="O172" i="29"/>
  <c r="O187" i="29" s="1"/>
  <c r="AG172" i="29"/>
  <c r="AG187" i="29" s="1"/>
  <c r="S171" i="29"/>
  <c r="S186" i="29" s="1"/>
  <c r="T171" i="29"/>
  <c r="T186" i="29" s="1"/>
  <c r="L170" i="29"/>
  <c r="L185" i="29" s="1"/>
  <c r="V170" i="29"/>
  <c r="V185" i="29" s="1"/>
  <c r="S173" i="29"/>
  <c r="S188" i="29" s="1"/>
  <c r="R170" i="29"/>
  <c r="R185" i="29" s="1"/>
  <c r="AE170" i="29"/>
  <c r="AE185" i="29" s="1"/>
  <c r="AA171" i="29"/>
  <c r="AA186" i="29" s="1"/>
  <c r="P150" i="29"/>
  <c r="P173" i="29" s="1"/>
  <c r="P188" i="29" s="1"/>
  <c r="AB173" i="29"/>
  <c r="AB188" i="29" s="1"/>
  <c r="U169" i="29"/>
  <c r="U184" i="29" s="1"/>
  <c r="AA169" i="29"/>
  <c r="AA184" i="29" s="1"/>
  <c r="X169" i="29"/>
  <c r="X184" i="29" s="1"/>
  <c r="R168" i="29"/>
  <c r="R183" i="29" s="1"/>
  <c r="AG168" i="29"/>
  <c r="AG183" i="29" s="1"/>
  <c r="AB171" i="29"/>
  <c r="AB186" i="29" s="1"/>
  <c r="AJ173" i="29"/>
  <c r="AJ188" i="29" s="1"/>
  <c r="AC169" i="29"/>
  <c r="AC184" i="29" s="1"/>
  <c r="Y171" i="29"/>
  <c r="Y186" i="29" s="1"/>
  <c r="AH170" i="29"/>
  <c r="AH185" i="29" s="1"/>
  <c r="L168" i="29"/>
  <c r="L183" i="29" s="1"/>
  <c r="AK171" i="29"/>
  <c r="AK186" i="29" s="1"/>
  <c r="AK168" i="29"/>
  <c r="AK183" i="29" s="1"/>
  <c r="AL172" i="29"/>
  <c r="AL187" i="29" s="1"/>
  <c r="AL169" i="29"/>
  <c r="AL184" i="29" s="1"/>
  <c r="AL170" i="29"/>
  <c r="AL185" i="29" s="1"/>
  <c r="AL173" i="29"/>
  <c r="AL188" i="29" s="1"/>
  <c r="AL171" i="29"/>
  <c r="AL186" i="29" s="1"/>
  <c r="AK169" i="29"/>
  <c r="AK184" i="29" s="1"/>
  <c r="AL168" i="29"/>
  <c r="AL183" i="29" s="1"/>
  <c r="AK172" i="29"/>
  <c r="AK187" i="29" s="1"/>
  <c r="AK170" i="29"/>
  <c r="AK185" i="29" s="1"/>
  <c r="AH163" i="27"/>
  <c r="AH177" i="27" s="1"/>
  <c r="AH164" i="27"/>
  <c r="AH178" i="27" s="1"/>
  <c r="AH166" i="27"/>
  <c r="AH180" i="27" s="1"/>
  <c r="AH165" i="27"/>
  <c r="AH179" i="27" s="1"/>
  <c r="J142" i="27"/>
  <c r="J147" i="27"/>
  <c r="J126" i="27"/>
  <c r="K96" i="27"/>
  <c r="J134" i="27"/>
  <c r="K86" i="27"/>
  <c r="J124" i="27"/>
  <c r="K101" i="27"/>
  <c r="J139" i="27"/>
  <c r="J152" i="27"/>
  <c r="Q176" i="27"/>
  <c r="V181" i="27"/>
  <c r="J128" i="27"/>
  <c r="J149" i="27"/>
  <c r="J144" i="27"/>
  <c r="J137" i="27"/>
  <c r="J153" i="27"/>
  <c r="K92" i="27"/>
  <c r="J130" i="27"/>
  <c r="J146" i="27"/>
  <c r="K95" i="27"/>
  <c r="J133" i="27"/>
  <c r="J151" i="27"/>
  <c r="K91" i="27"/>
  <c r="J129" i="27"/>
  <c r="K98" i="27"/>
  <c r="J136" i="27"/>
  <c r="K93" i="27"/>
  <c r="J131" i="27"/>
  <c r="J140" i="27"/>
  <c r="Y179" i="27"/>
  <c r="R179" i="27"/>
  <c r="J148" i="27"/>
  <c r="K97" i="27"/>
  <c r="J135" i="27"/>
  <c r="K100" i="27"/>
  <c r="J138" i="27"/>
  <c r="J127" i="27"/>
  <c r="K94" i="27"/>
  <c r="J132" i="27"/>
  <c r="K103" i="27"/>
  <c r="J141" i="27"/>
  <c r="J145" i="27"/>
  <c r="K105" i="27"/>
  <c r="J143" i="27"/>
  <c r="J150" i="27"/>
  <c r="K87" i="27"/>
  <c r="J125" i="27"/>
  <c r="U177" i="27"/>
  <c r="AB177" i="27"/>
  <c r="J156" i="29"/>
  <c r="J134" i="29"/>
  <c r="J146" i="29"/>
  <c r="J144" i="29"/>
  <c r="J139" i="29"/>
  <c r="J145" i="29"/>
  <c r="J149" i="29"/>
  <c r="J153" i="29"/>
  <c r="J158" i="29"/>
  <c r="J150" i="29"/>
  <c r="J142" i="29"/>
  <c r="J152" i="29"/>
  <c r="J157" i="29"/>
  <c r="AA159" i="29"/>
  <c r="J138" i="29"/>
  <c r="J141" i="29"/>
  <c r="J147" i="29"/>
  <c r="J154" i="29"/>
  <c r="J136" i="29"/>
  <c r="AD159" i="29"/>
  <c r="J130" i="29"/>
  <c r="AI159" i="29"/>
  <c r="AE159" i="29"/>
  <c r="S159" i="29"/>
  <c r="O159" i="29"/>
  <c r="AL159" i="29"/>
  <c r="Z159" i="29"/>
  <c r="V159" i="29"/>
  <c r="N159" i="29"/>
  <c r="Q159" i="29"/>
  <c r="AF159" i="29"/>
  <c r="AC159" i="29"/>
  <c r="U159" i="29"/>
  <c r="AB159" i="29"/>
  <c r="T159" i="29"/>
  <c r="Y159" i="29"/>
  <c r="X159" i="29"/>
  <c r="J140" i="29"/>
  <c r="AG159" i="29"/>
  <c r="AH159" i="29"/>
  <c r="W159" i="29"/>
  <c r="J132" i="29"/>
  <c r="AK159" i="29"/>
  <c r="R159" i="29"/>
  <c r="J133" i="29"/>
  <c r="L159" i="29"/>
  <c r="J151" i="29"/>
  <c r="J143" i="29"/>
  <c r="AH116" i="27"/>
  <c r="AG116" i="27"/>
  <c r="W116" i="27"/>
  <c r="AB116" i="27"/>
  <c r="L116" i="27"/>
  <c r="K107" i="27"/>
  <c r="AC116" i="27"/>
  <c r="Z116" i="27"/>
  <c r="S116" i="27"/>
  <c r="K111" i="27"/>
  <c r="K90" i="27"/>
  <c r="Y116" i="27"/>
  <c r="K106" i="27"/>
  <c r="K89" i="27"/>
  <c r="K113" i="27"/>
  <c r="AA116" i="27"/>
  <c r="Q116" i="27"/>
  <c r="X116" i="27"/>
  <c r="K88" i="27"/>
  <c r="K110" i="27"/>
  <c r="K109" i="27"/>
  <c r="K108" i="27"/>
  <c r="K99" i="27"/>
  <c r="K102" i="27"/>
  <c r="O116" i="27"/>
  <c r="M116" i="27"/>
  <c r="AE116" i="27"/>
  <c r="AD116" i="27"/>
  <c r="AF116" i="27"/>
  <c r="P116" i="27"/>
  <c r="K115" i="27"/>
  <c r="K112" i="27"/>
  <c r="K104" i="27"/>
  <c r="V116" i="27"/>
  <c r="U116" i="27"/>
  <c r="R116" i="27"/>
  <c r="N116" i="27"/>
  <c r="T116" i="27"/>
  <c r="K114" i="27"/>
  <c r="N79" i="22"/>
  <c r="X188" i="29"/>
  <c r="U183" i="29"/>
  <c r="O188" i="29"/>
  <c r="W129" i="22"/>
  <c r="W142" i="22" s="1"/>
  <c r="W130" i="22"/>
  <c r="W143" i="22" s="1"/>
  <c r="P180" i="33"/>
  <c r="R181" i="33"/>
  <c r="U180" i="33"/>
  <c r="N187" i="29"/>
  <c r="M130" i="25"/>
  <c r="M144" i="25" s="1"/>
  <c r="L128" i="25"/>
  <c r="L142" i="25" s="1"/>
  <c r="AF187" i="29"/>
  <c r="L129" i="25"/>
  <c r="L143" i="25" s="1"/>
  <c r="T180" i="27"/>
  <c r="AD179" i="27"/>
  <c r="X176" i="27"/>
  <c r="AA180" i="27"/>
  <c r="L177" i="27"/>
  <c r="AD180" i="27"/>
  <c r="R180" i="27"/>
  <c r="N178" i="27"/>
  <c r="V176" i="27"/>
  <c r="O181" i="27"/>
  <c r="AC176" i="27"/>
  <c r="L179" i="27"/>
  <c r="L79" i="25"/>
  <c r="M79" i="25"/>
  <c r="L111" i="25"/>
  <c r="L117" i="25" s="1"/>
  <c r="M79" i="22"/>
  <c r="M102" i="25"/>
  <c r="M117" i="25" s="1"/>
  <c r="O79" i="22"/>
  <c r="P79" i="22"/>
  <c r="R79" i="22"/>
  <c r="X183" i="29"/>
  <c r="M187" i="29"/>
  <c r="U177" i="33"/>
  <c r="V183" i="29"/>
  <c r="Z188" i="29"/>
  <c r="Q130" i="22"/>
  <c r="Q143" i="22" s="1"/>
  <c r="W127" i="22"/>
  <c r="W140" i="22" s="1"/>
  <c r="P116" i="31"/>
  <c r="T81" i="29"/>
  <c r="AA188" i="29"/>
  <c r="R188" i="29"/>
  <c r="L125" i="25"/>
  <c r="L139" i="25" s="1"/>
  <c r="K117" i="25"/>
  <c r="N130" i="22"/>
  <c r="N143" i="22" s="1"/>
  <c r="W125" i="22"/>
  <c r="W138" i="22" s="1"/>
  <c r="W128" i="22"/>
  <c r="W141" i="22" s="1"/>
  <c r="W126" i="22"/>
  <c r="W139" i="22" s="1"/>
  <c r="R130" i="22"/>
  <c r="R143" i="22" s="1"/>
  <c r="Q127" i="22"/>
  <c r="Q140" i="22" s="1"/>
  <c r="K110" i="22"/>
  <c r="Q79" i="22"/>
  <c r="W117" i="22"/>
  <c r="K111" i="22"/>
  <c r="S79" i="22"/>
  <c r="M129" i="22"/>
  <c r="M142" i="22" s="1"/>
  <c r="S129" i="22"/>
  <c r="S142" i="22" s="1"/>
  <c r="S130" i="22"/>
  <c r="S143" i="22" s="1"/>
  <c r="K116" i="22"/>
  <c r="K112" i="22"/>
  <c r="O130" i="22"/>
  <c r="O143" i="22" s="1"/>
  <c r="S125" i="22"/>
  <c r="S138" i="22" s="1"/>
  <c r="K114" i="22"/>
  <c r="K109" i="22"/>
  <c r="O129" i="22"/>
  <c r="O142" i="22" s="1"/>
  <c r="P130" i="22"/>
  <c r="P143" i="22" s="1"/>
  <c r="Q129" i="22"/>
  <c r="Q142" i="22" s="1"/>
  <c r="S126" i="22"/>
  <c r="S139" i="22" s="1"/>
  <c r="O125" i="22"/>
  <c r="O138" i="22" s="1"/>
  <c r="L128" i="22"/>
  <c r="L141" i="22" s="1"/>
  <c r="P126" i="22"/>
  <c r="P139" i="22" s="1"/>
  <c r="M130" i="22"/>
  <c r="M143" i="22" s="1"/>
  <c r="P125" i="22"/>
  <c r="P138" i="22" s="1"/>
  <c r="O126" i="22"/>
  <c r="O139" i="22" s="1"/>
  <c r="N129" i="22"/>
  <c r="N142" i="22" s="1"/>
  <c r="R129" i="22"/>
  <c r="R142" i="22" s="1"/>
  <c r="M128" i="22"/>
  <c r="M141" i="22" s="1"/>
  <c r="Q126" i="22"/>
  <c r="Q139" i="22" s="1"/>
  <c r="N128" i="22"/>
  <c r="N141" i="22" s="1"/>
  <c r="N125" i="22"/>
  <c r="N138" i="22" s="1"/>
  <c r="M126" i="22"/>
  <c r="M139" i="22" s="1"/>
  <c r="O181" i="33"/>
  <c r="N181" i="33"/>
  <c r="V177" i="33"/>
  <c r="S180" i="33"/>
  <c r="T177" i="33"/>
  <c r="V180" i="33"/>
  <c r="M180" i="33"/>
  <c r="S178" i="33"/>
  <c r="W180" i="33"/>
  <c r="W181" i="33"/>
  <c r="W177" i="33"/>
  <c r="W176" i="33"/>
  <c r="U181" i="33"/>
  <c r="Q177" i="33"/>
  <c r="O178" i="33"/>
  <c r="M176" i="33"/>
  <c r="R180" i="33"/>
  <c r="S181" i="33"/>
  <c r="L176" i="33"/>
  <c r="R179" i="33"/>
  <c r="N178" i="33"/>
  <c r="R178" i="33"/>
  <c r="L177" i="33"/>
  <c r="P176" i="33"/>
  <c r="R116" i="31"/>
  <c r="V186" i="29"/>
  <c r="Q81" i="29"/>
  <c r="Q187" i="29"/>
  <c r="AD81" i="29"/>
  <c r="O184" i="29"/>
  <c r="AD183" i="29"/>
  <c r="AJ187" i="29"/>
  <c r="U188" i="29"/>
  <c r="X187" i="29"/>
  <c r="U185" i="29"/>
  <c r="V188" i="29"/>
  <c r="L81" i="29"/>
  <c r="R184" i="29"/>
  <c r="P187" i="29"/>
  <c r="N183" i="29"/>
  <c r="O183" i="29"/>
  <c r="AH188" i="29"/>
  <c r="AF183" i="29"/>
  <c r="AE183" i="29"/>
  <c r="AD185" i="29"/>
  <c r="AD186" i="29"/>
  <c r="AD188" i="29"/>
  <c r="AD187" i="29"/>
  <c r="V184" i="29"/>
  <c r="AA81" i="29"/>
  <c r="X185" i="29"/>
  <c r="AL39" i="29"/>
  <c r="S184" i="29"/>
  <c r="L188" i="29"/>
  <c r="L184" i="29"/>
  <c r="N184" i="29"/>
  <c r="T183" i="29"/>
  <c r="AK39" i="29"/>
  <c r="N188" i="29"/>
  <c r="T188" i="29"/>
  <c r="M188" i="29"/>
  <c r="M183" i="29"/>
  <c r="M127" i="25"/>
  <c r="M141" i="25" s="1"/>
  <c r="L126" i="25"/>
  <c r="L140" i="25" s="1"/>
  <c r="M126" i="25"/>
  <c r="M140" i="25" s="1"/>
  <c r="Q128" i="22"/>
  <c r="Q141" i="22" s="1"/>
  <c r="Q125" i="22"/>
  <c r="Q138" i="22" s="1"/>
  <c r="M127" i="22"/>
  <c r="M140" i="22" s="1"/>
  <c r="L127" i="22"/>
  <c r="L140" i="22" s="1"/>
  <c r="P127" i="22"/>
  <c r="P140" i="22" s="1"/>
  <c r="Q117" i="22"/>
  <c r="N126" i="22"/>
  <c r="N139" i="22" s="1"/>
  <c r="O128" i="22"/>
  <c r="O141" i="22" s="1"/>
  <c r="R126" i="22"/>
  <c r="R139" i="22" s="1"/>
  <c r="L130" i="22"/>
  <c r="L143" i="22" s="1"/>
  <c r="N127" i="22"/>
  <c r="N140" i="22" s="1"/>
  <c r="S127" i="22"/>
  <c r="S140" i="22" s="1"/>
  <c r="L129" i="22"/>
  <c r="L142" i="22" s="1"/>
  <c r="N117" i="22"/>
  <c r="S128" i="22"/>
  <c r="S141" i="22" s="1"/>
  <c r="O127" i="22"/>
  <c r="O140" i="22" s="1"/>
  <c r="R127" i="22"/>
  <c r="R140" i="22" s="1"/>
  <c r="P129" i="22"/>
  <c r="P142" i="22" s="1"/>
  <c r="L130" i="25"/>
  <c r="L144" i="25" s="1"/>
  <c r="M129" i="25"/>
  <c r="M143" i="25" s="1"/>
  <c r="L127" i="25"/>
  <c r="L141" i="25" s="1"/>
  <c r="AB187" i="29"/>
  <c r="AD184" i="29"/>
  <c r="AJ184" i="29"/>
  <c r="AK188" i="29"/>
  <c r="P186" i="29"/>
  <c r="AC185" i="29"/>
  <c r="AB183" i="29"/>
  <c r="AB185" i="29"/>
  <c r="Q186" i="29"/>
  <c r="P183" i="29"/>
  <c r="AI185" i="29"/>
  <c r="Z184" i="29"/>
  <c r="T185" i="29"/>
  <c r="S185" i="29"/>
  <c r="P185" i="29"/>
  <c r="AA183" i="29"/>
  <c r="L116" i="31"/>
  <c r="Q116" i="31"/>
  <c r="N116" i="31"/>
  <c r="L180" i="33"/>
  <c r="P177" i="33"/>
  <c r="N180" i="33"/>
  <c r="S177" i="33"/>
  <c r="L181" i="33"/>
  <c r="Q181" i="33"/>
  <c r="N179" i="33"/>
  <c r="O176" i="33"/>
  <c r="R176" i="33"/>
  <c r="Q180" i="33"/>
  <c r="O179" i="33"/>
  <c r="M178" i="33"/>
  <c r="Q179" i="33"/>
  <c r="N177" i="33"/>
  <c r="R117" i="22"/>
  <c r="R125" i="22"/>
  <c r="R138" i="22" s="1"/>
  <c r="M117" i="22"/>
  <c r="S117" i="22"/>
  <c r="O117" i="22"/>
  <c r="L126" i="22"/>
  <c r="L139" i="22" s="1"/>
  <c r="R128" i="22"/>
  <c r="R141" i="22" s="1"/>
  <c r="R177" i="33"/>
  <c r="T178" i="33"/>
  <c r="M179" i="33"/>
  <c r="T180" i="33"/>
  <c r="N176" i="33"/>
  <c r="T179" i="33"/>
  <c r="M125" i="25"/>
  <c r="V181" i="33"/>
  <c r="AJ185" i="29"/>
  <c r="AF185" i="29"/>
  <c r="P117" i="22"/>
  <c r="P128" i="22"/>
  <c r="P141" i="22" s="1"/>
  <c r="L178" i="33"/>
  <c r="AC188" i="29"/>
  <c r="T176" i="33"/>
  <c r="O177" i="33"/>
  <c r="O180" i="33"/>
  <c r="W179" i="33"/>
  <c r="V179" i="33"/>
  <c r="L179" i="33"/>
  <c r="Q178" i="33"/>
  <c r="U178" i="33"/>
  <c r="W178" i="33"/>
  <c r="V176" i="33"/>
  <c r="AJ90" i="29"/>
  <c r="AJ129" i="29" s="1"/>
  <c r="AJ168" i="29" s="1"/>
  <c r="AJ81" i="29"/>
  <c r="AH186" i="29"/>
  <c r="O116" i="31"/>
  <c r="M96" i="29"/>
  <c r="M135" i="29" s="1"/>
  <c r="M169" i="29" s="1"/>
  <c r="M81" i="29"/>
  <c r="S179" i="33"/>
  <c r="V178" i="33"/>
  <c r="P178" i="33"/>
  <c r="O186" i="29"/>
  <c r="N186" i="29"/>
  <c r="AH184" i="29"/>
  <c r="L125" i="22"/>
  <c r="L138" i="22" s="1"/>
  <c r="Q176" i="33"/>
  <c r="P179" i="33"/>
  <c r="T181" i="33"/>
  <c r="U179" i="33"/>
  <c r="M177" i="33"/>
  <c r="R186" i="29"/>
  <c r="T187" i="29"/>
  <c r="AG185" i="29"/>
  <c r="Z186" i="29"/>
  <c r="U186" i="29"/>
  <c r="M186" i="29"/>
  <c r="M125" i="22"/>
  <c r="M138" i="22" s="1"/>
  <c r="AC120" i="29"/>
  <c r="S116" i="31"/>
  <c r="S78" i="31"/>
  <c r="O78" i="31"/>
  <c r="AG120" i="29"/>
  <c r="AD120" i="29"/>
  <c r="AG81" i="29"/>
  <c r="X120" i="29"/>
  <c r="AL81" i="29"/>
  <c r="AI120" i="29"/>
  <c r="Y120" i="29"/>
  <c r="Z120" i="29"/>
  <c r="AE120" i="29"/>
  <c r="O120" i="29"/>
  <c r="AB120" i="29"/>
  <c r="AK120" i="29"/>
  <c r="W81" i="29"/>
  <c r="S120" i="29"/>
  <c r="R120" i="29"/>
  <c r="Q120" i="29"/>
  <c r="N120" i="29"/>
  <c r="V120" i="29"/>
  <c r="L120" i="29"/>
  <c r="U120" i="29"/>
  <c r="T120" i="29"/>
  <c r="AL120" i="29"/>
  <c r="P120" i="29"/>
  <c r="AF120" i="29"/>
  <c r="W120" i="29"/>
  <c r="Z81" i="29"/>
  <c r="AK81" i="29"/>
  <c r="AH120" i="29"/>
  <c r="AA120" i="29"/>
  <c r="U81" i="29"/>
  <c r="BH40" i="23"/>
  <c r="BD40" i="23"/>
  <c r="BG40" i="23"/>
  <c r="BF40" i="23"/>
  <c r="BI40" i="23"/>
  <c r="BE40" i="23"/>
  <c r="N116" i="33"/>
  <c r="O116" i="33"/>
  <c r="U116" i="33"/>
  <c r="M116" i="33"/>
  <c r="S116" i="33"/>
  <c r="V116" i="33"/>
  <c r="P116" i="33"/>
  <c r="Q116" i="33"/>
  <c r="R116" i="33"/>
  <c r="T116" i="33"/>
  <c r="L116" i="33"/>
  <c r="W116" i="33"/>
  <c r="M78" i="31"/>
  <c r="M116" i="31"/>
  <c r="L117" i="22"/>
  <c r="L79" i="22"/>
  <c r="K135" i="27" l="1"/>
  <c r="K124" i="27"/>
  <c r="K130" i="27"/>
  <c r="K143" i="27"/>
  <c r="K136" i="27"/>
  <c r="P159" i="29"/>
  <c r="K150" i="27"/>
  <c r="K152" i="27"/>
  <c r="K144" i="27"/>
  <c r="K125" i="27"/>
  <c r="K140" i="27"/>
  <c r="K126" i="27"/>
  <c r="K133" i="27"/>
  <c r="K139" i="27"/>
  <c r="S168" i="31"/>
  <c r="S176" i="31"/>
  <c r="S189" i="31" s="1"/>
  <c r="L176" i="31"/>
  <c r="L189" i="31" s="1"/>
  <c r="C42" i="8" s="1"/>
  <c r="BJ2" i="34" s="1"/>
  <c r="L168" i="31"/>
  <c r="M176" i="31"/>
  <c r="M189" i="31" s="1"/>
  <c r="M168" i="31"/>
  <c r="P176" i="31"/>
  <c r="P189" i="31" s="1"/>
  <c r="P168" i="31"/>
  <c r="R189" i="31"/>
  <c r="S154" i="31"/>
  <c r="L154" i="31"/>
  <c r="M154" i="31"/>
  <c r="O176" i="31"/>
  <c r="O189" i="31" s="1"/>
  <c r="O168" i="31"/>
  <c r="Q176" i="31"/>
  <c r="Q189" i="31" s="1"/>
  <c r="H42" i="8" s="1"/>
  <c r="BO2" i="34" s="1"/>
  <c r="Q168" i="31"/>
  <c r="R168" i="31"/>
  <c r="N168" i="31"/>
  <c r="N176" i="31"/>
  <c r="N189" i="31" s="1"/>
  <c r="M159" i="29"/>
  <c r="AH154" i="27"/>
  <c r="AA154" i="27"/>
  <c r="T154" i="27"/>
  <c r="K145" i="27"/>
  <c r="Y154" i="27"/>
  <c r="U154" i="27"/>
  <c r="AE154" i="27"/>
  <c r="K147" i="27"/>
  <c r="K127" i="27"/>
  <c r="K148" i="27"/>
  <c r="K129" i="27"/>
  <c r="K151" i="27"/>
  <c r="K146" i="27"/>
  <c r="K153" i="27"/>
  <c r="K149" i="27"/>
  <c r="K128" i="27"/>
  <c r="M154" i="27"/>
  <c r="AG154" i="27"/>
  <c r="AC154" i="27"/>
  <c r="S154" i="27"/>
  <c r="L154" i="27"/>
  <c r="AB154" i="27"/>
  <c r="K142" i="27"/>
  <c r="Q154" i="27"/>
  <c r="AD154" i="27"/>
  <c r="K141" i="27"/>
  <c r="Z154" i="27"/>
  <c r="O154" i="27"/>
  <c r="X154" i="27"/>
  <c r="K132" i="27"/>
  <c r="K138" i="27"/>
  <c r="K131" i="27"/>
  <c r="K137" i="27"/>
  <c r="V154" i="27"/>
  <c r="R154" i="27"/>
  <c r="N154" i="27"/>
  <c r="W154" i="27"/>
  <c r="P154" i="27"/>
  <c r="AF154" i="27"/>
  <c r="K134" i="27"/>
  <c r="AJ183" i="29"/>
  <c r="AJ159" i="29"/>
  <c r="AG189" i="27"/>
  <c r="X168" i="27"/>
  <c r="AE189" i="27"/>
  <c r="K24" i="8" s="1"/>
  <c r="AF2" i="34" s="1"/>
  <c r="N189" i="27"/>
  <c r="X189" i="27"/>
  <c r="R189" i="27"/>
  <c r="M128" i="25"/>
  <c r="M142" i="25" s="1"/>
  <c r="AA189" i="27"/>
  <c r="S189" i="27"/>
  <c r="M189" i="27"/>
  <c r="AC168" i="27"/>
  <c r="V189" i="27"/>
  <c r="AH189" i="27"/>
  <c r="L189" i="27"/>
  <c r="T168" i="27"/>
  <c r="Q168" i="27"/>
  <c r="O168" i="27"/>
  <c r="T189" i="27"/>
  <c r="M168" i="27"/>
  <c r="V168" i="27"/>
  <c r="Y168" i="27"/>
  <c r="AH168" i="27"/>
  <c r="W168" i="27"/>
  <c r="L168" i="27"/>
  <c r="AB168" i="27"/>
  <c r="AA168" i="27"/>
  <c r="AG168" i="27"/>
  <c r="N168" i="27"/>
  <c r="AE168" i="27"/>
  <c r="S168" i="27"/>
  <c r="R168" i="27"/>
  <c r="W176" i="27"/>
  <c r="W189" i="27" s="1"/>
  <c r="AC189" i="27"/>
  <c r="Z189" i="27"/>
  <c r="Q189" i="27"/>
  <c r="AB176" i="27"/>
  <c r="AB189" i="27" s="1"/>
  <c r="P168" i="27"/>
  <c r="AD189" i="27"/>
  <c r="O189" i="27"/>
  <c r="U189" i="27"/>
  <c r="Y176" i="27"/>
  <c r="Y189" i="27" s="1"/>
  <c r="E24" i="8" s="1"/>
  <c r="Z2" i="34" s="1"/>
  <c r="AF168" i="27"/>
  <c r="Z168" i="27"/>
  <c r="P189" i="27"/>
  <c r="H21" i="8" s="1"/>
  <c r="Q2" i="34" s="1"/>
  <c r="AD168" i="27"/>
  <c r="U168" i="27"/>
  <c r="AF189" i="27"/>
  <c r="L24" i="8" s="1"/>
  <c r="AG2" i="34" s="1"/>
  <c r="R174" i="29"/>
  <c r="E42" i="8"/>
  <c r="BL2" i="34" s="1"/>
  <c r="U189" i="33"/>
  <c r="C48" i="8" s="1"/>
  <c r="CA2" i="34" s="1"/>
  <c r="N189" i="33"/>
  <c r="E45" i="8" s="1"/>
  <c r="BT2" i="34" s="1"/>
  <c r="M120" i="29"/>
  <c r="V197" i="29"/>
  <c r="AD197" i="29"/>
  <c r="O197" i="29"/>
  <c r="W151" i="22"/>
  <c r="C15" i="8" s="1"/>
  <c r="B2" i="34" s="1"/>
  <c r="Q151" i="22"/>
  <c r="I15" i="8" s="1"/>
  <c r="H2" i="34" s="1"/>
  <c r="K117" i="22"/>
  <c r="S151" i="22"/>
  <c r="K15" i="8" s="1"/>
  <c r="J2" i="34" s="1"/>
  <c r="O151" i="22"/>
  <c r="G15" i="8" s="1"/>
  <c r="F2" i="34" s="1"/>
  <c r="N151" i="22"/>
  <c r="O189" i="33"/>
  <c r="S189" i="33"/>
  <c r="L189" i="33"/>
  <c r="Q189" i="33"/>
  <c r="V189" i="33"/>
  <c r="U168" i="33"/>
  <c r="W189" i="33"/>
  <c r="T189" i="33"/>
  <c r="T168" i="33"/>
  <c r="R189" i="33"/>
  <c r="R168" i="33"/>
  <c r="P189" i="33"/>
  <c r="M189" i="33"/>
  <c r="N168" i="33"/>
  <c r="Z197" i="29"/>
  <c r="R197" i="29"/>
  <c r="N197" i="29"/>
  <c r="AB197" i="29"/>
  <c r="AJ120" i="29"/>
  <c r="AA197" i="29"/>
  <c r="AC197" i="29"/>
  <c r="AK197" i="29"/>
  <c r="K36" i="8" s="1"/>
  <c r="AC174" i="29"/>
  <c r="AL197" i="29"/>
  <c r="J36" i="8" s="1"/>
  <c r="AK174" i="29"/>
  <c r="O174" i="29"/>
  <c r="P197" i="29"/>
  <c r="L197" i="29"/>
  <c r="AD174" i="29"/>
  <c r="AH197" i="29"/>
  <c r="AI197" i="29"/>
  <c r="Z174" i="29"/>
  <c r="V174" i="29"/>
  <c r="AA174" i="29"/>
  <c r="AB174" i="29"/>
  <c r="X174" i="29"/>
  <c r="AL174" i="29"/>
  <c r="U197" i="29"/>
  <c r="Y197" i="29"/>
  <c r="X197" i="29"/>
  <c r="L174" i="29"/>
  <c r="N174" i="29"/>
  <c r="T197" i="29"/>
  <c r="L145" i="25"/>
  <c r="R151" i="22"/>
  <c r="P151" i="22"/>
  <c r="H15" i="8" s="1"/>
  <c r="M151" i="22"/>
  <c r="E15" i="8" s="1"/>
  <c r="L151" i="22"/>
  <c r="L153" i="25"/>
  <c r="L131" i="25"/>
  <c r="AJ174" i="29"/>
  <c r="AI174" i="29"/>
  <c r="Q174" i="29"/>
  <c r="P174" i="29"/>
  <c r="AE197" i="29"/>
  <c r="AG197" i="29"/>
  <c r="AF197" i="29"/>
  <c r="AJ197" i="29"/>
  <c r="AF174" i="29"/>
  <c r="AH174" i="29"/>
  <c r="U174" i="29"/>
  <c r="W197" i="29"/>
  <c r="S197" i="29"/>
  <c r="Q197" i="29"/>
  <c r="S168" i="33"/>
  <c r="Q168" i="33"/>
  <c r="M184" i="29"/>
  <c r="M197" i="29" s="1"/>
  <c r="M174" i="29"/>
  <c r="L168" i="33"/>
  <c r="M139" i="25"/>
  <c r="M168" i="33"/>
  <c r="W168" i="33"/>
  <c r="Y174" i="29"/>
  <c r="W174" i="29"/>
  <c r="AE174" i="29"/>
  <c r="P168" i="33"/>
  <c r="S174" i="29"/>
  <c r="T174" i="29"/>
  <c r="O168" i="33"/>
  <c r="V168" i="33"/>
  <c r="AG174" i="29"/>
  <c r="M131" i="25" l="1"/>
  <c r="H48" i="8"/>
  <c r="BX2" i="34" s="1"/>
  <c r="I45" i="8"/>
  <c r="BY2" i="34" s="1"/>
  <c r="D45" i="8"/>
  <c r="BS2" i="34" s="1"/>
  <c r="D48" i="8"/>
  <c r="CB2" i="34" s="1"/>
  <c r="F45" i="8"/>
  <c r="BU2" i="34" s="1"/>
  <c r="G45" i="8"/>
  <c r="BV2" i="34" s="1"/>
  <c r="J45" i="8"/>
  <c r="BZ2" i="34" s="1"/>
  <c r="H45" i="8"/>
  <c r="BW2" i="34" s="1"/>
  <c r="E48" i="8"/>
  <c r="CC2" i="34" s="1"/>
  <c r="C45" i="8"/>
  <c r="BR2" i="34" s="1"/>
  <c r="D42" i="8"/>
  <c r="BK2" i="34" s="1"/>
  <c r="J42" i="8"/>
  <c r="BQ2" i="34" s="1"/>
  <c r="I42" i="8"/>
  <c r="BP2" i="34" s="1"/>
  <c r="G42" i="8"/>
  <c r="BN2" i="34" s="1"/>
  <c r="F42" i="8"/>
  <c r="BM2" i="34" s="1"/>
  <c r="E36" i="8"/>
  <c r="BE2" i="34" s="1"/>
  <c r="F33" i="8"/>
  <c r="AY2" i="34" s="1"/>
  <c r="I30" i="8"/>
  <c r="AT2" i="34" s="1"/>
  <c r="G33" i="8"/>
  <c r="AP2" i="34" s="1"/>
  <c r="H36" i="8"/>
  <c r="AK2" i="34" s="1"/>
  <c r="H33" i="8"/>
  <c r="AZ2" i="34" s="1"/>
  <c r="D30" i="8"/>
  <c r="AQ2" i="34" s="1"/>
  <c r="J30" i="8"/>
  <c r="AU2" i="34" s="1"/>
  <c r="D36" i="8"/>
  <c r="BD2" i="34" s="1"/>
  <c r="C33" i="8"/>
  <c r="AO2" i="34" s="1"/>
  <c r="G36" i="8"/>
  <c r="BG2" i="34" s="1"/>
  <c r="J33" i="8"/>
  <c r="BB2" i="34" s="1"/>
  <c r="C36" i="8"/>
  <c r="AJ2" i="34" s="1"/>
  <c r="C30" i="8"/>
  <c r="AL2" i="34" s="1"/>
  <c r="I33" i="8"/>
  <c r="BA2" i="34" s="1"/>
  <c r="H30" i="8"/>
  <c r="AN2" i="34" s="1"/>
  <c r="F36" i="8"/>
  <c r="BF2" i="34" s="1"/>
  <c r="K30" i="8"/>
  <c r="AV2" i="34" s="1"/>
  <c r="G30" i="8"/>
  <c r="AS2" i="34" s="1"/>
  <c r="F30" i="8"/>
  <c r="AM2" i="34" s="1"/>
  <c r="E33" i="8"/>
  <c r="AX2" i="34" s="1"/>
  <c r="I36" i="8"/>
  <c r="BH2" i="34" s="1"/>
  <c r="K33" i="8"/>
  <c r="BC2" i="34" s="1"/>
  <c r="E30" i="8"/>
  <c r="AR2" i="34" s="1"/>
  <c r="D33" i="8"/>
  <c r="AW2" i="34" s="1"/>
  <c r="F24" i="8"/>
  <c r="AA2" i="34" s="1"/>
  <c r="F21" i="8"/>
  <c r="O2" i="34" s="1"/>
  <c r="D24" i="8"/>
  <c r="Y2" i="34" s="1"/>
  <c r="G24" i="8"/>
  <c r="AB2" i="34" s="1"/>
  <c r="E21" i="8"/>
  <c r="N2" i="34" s="1"/>
  <c r="N24" i="8"/>
  <c r="AI2" i="34" s="1"/>
  <c r="C24" i="8"/>
  <c r="X2" i="34" s="1"/>
  <c r="M24" i="8"/>
  <c r="AH2" i="34" s="1"/>
  <c r="I24" i="8"/>
  <c r="AD2" i="34" s="1"/>
  <c r="M21" i="8"/>
  <c r="V2" i="34" s="1"/>
  <c r="J24" i="8"/>
  <c r="AE2" i="34" s="1"/>
  <c r="H24" i="8"/>
  <c r="AC2" i="34" s="1"/>
  <c r="D21" i="8"/>
  <c r="M2" i="34" s="1"/>
  <c r="J21" i="8"/>
  <c r="T2" i="34" s="1"/>
  <c r="N21" i="8"/>
  <c r="W2" i="34" s="1"/>
  <c r="G21" i="8"/>
  <c r="P2" i="34" s="1"/>
  <c r="I21" i="8"/>
  <c r="R2" i="34" s="1"/>
  <c r="K21" i="8"/>
  <c r="S2" i="34" s="1"/>
  <c r="L21" i="8"/>
  <c r="U2" i="34" s="1"/>
  <c r="L15" i="8"/>
  <c r="K2" i="34" s="1"/>
  <c r="BI2" i="34"/>
  <c r="F15" i="8"/>
  <c r="E2" i="34" s="1"/>
  <c r="D2" i="34"/>
  <c r="J15" i="8"/>
  <c r="I2" i="34" s="1"/>
  <c r="D15" i="8"/>
  <c r="C2" i="34" s="1"/>
  <c r="G2" i="34"/>
  <c r="M153" i="25"/>
  <c r="M145" i="25"/>
  <c r="M15" i="8" l="1"/>
  <c r="L2" i="34" s="1"/>
</calcChain>
</file>

<file path=xl/sharedStrings.xml><?xml version="1.0" encoding="utf-8"?>
<sst xmlns="http://schemas.openxmlformats.org/spreadsheetml/2006/main" count="1902" uniqueCount="492">
  <si>
    <t>Area i</t>
  </si>
  <si>
    <t>Area ii</t>
  </si>
  <si>
    <t>Area iii</t>
  </si>
  <si>
    <t>Applicant:</t>
  </si>
  <si>
    <t>Area iv</t>
  </si>
  <si>
    <t>Area v</t>
  </si>
  <si>
    <t>Area vi</t>
  </si>
  <si>
    <t>Hydrocarbons</t>
  </si>
  <si>
    <t>THC (ppm)</t>
  </si>
  <si>
    <t>CB#101</t>
  </si>
  <si>
    <t>CB#105</t>
  </si>
  <si>
    <t>CB#110</t>
  </si>
  <si>
    <t>CB#118</t>
  </si>
  <si>
    <t>CB#128</t>
  </si>
  <si>
    <t>CB#138</t>
  </si>
  <si>
    <t>CB#141</t>
  </si>
  <si>
    <t>CB#149</t>
  </si>
  <si>
    <t>CB#151</t>
  </si>
  <si>
    <t>CB#153</t>
  </si>
  <si>
    <t>CB#156</t>
  </si>
  <si>
    <t>CB#158</t>
  </si>
  <si>
    <t>CB#170</t>
  </si>
  <si>
    <t>CB#18</t>
  </si>
  <si>
    <t>CB#180</t>
  </si>
  <si>
    <t>CB#183</t>
  </si>
  <si>
    <t>CB#187</t>
  </si>
  <si>
    <t>CB#194</t>
  </si>
  <si>
    <t>CB#28</t>
  </si>
  <si>
    <t>CB#31</t>
  </si>
  <si>
    <t>CB#44</t>
  </si>
  <si>
    <t>CB#47</t>
  </si>
  <si>
    <t>CB#49</t>
  </si>
  <si>
    <t>CB#52</t>
  </si>
  <si>
    <t>CB#66</t>
  </si>
  <si>
    <t>Application number:</t>
  </si>
  <si>
    <t>Application title:</t>
  </si>
  <si>
    <t>Date sampled:</t>
  </si>
  <si>
    <t>Sampling location:</t>
  </si>
  <si>
    <t>Sample no.</t>
  </si>
  <si>
    <t>Averages:</t>
  </si>
  <si>
    <t>Instructions:</t>
  </si>
  <si>
    <t>Arsenic (As)</t>
  </si>
  <si>
    <t>Cadmium (Cd)</t>
  </si>
  <si>
    <t>Chromium (Cr)</t>
  </si>
  <si>
    <t>Copper (Cu)</t>
  </si>
  <si>
    <t>Mercury (Hg)</t>
  </si>
  <si>
    <t>Nickel (Ni)</t>
  </si>
  <si>
    <t>Lead (Pb)</t>
  </si>
  <si>
    <t>Zinc (Zn)</t>
  </si>
  <si>
    <t>Tributyltin (TBT)</t>
  </si>
  <si>
    <t>Dibutyltine (DBT)</t>
  </si>
  <si>
    <t>Limits of detection (mg/kg dry weight):</t>
  </si>
  <si>
    <t>Dredge Area</t>
  </si>
  <si>
    <t>Action level 2:</t>
  </si>
  <si>
    <t>Analysis information:</t>
  </si>
  <si>
    <t>Laboratory/contractor:</t>
  </si>
  <si>
    <t>Date of analysis:</t>
  </si>
  <si>
    <t>Action level 1:</t>
  </si>
  <si>
    <t xml:space="preserve"> </t>
  </si>
  <si>
    <t>Applicant Information</t>
  </si>
  <si>
    <t>Average of dredge areas</t>
  </si>
  <si>
    <t>PR weightings (dredge area averages multiplied by dredge area tonnage)</t>
  </si>
  <si>
    <t>Trace metal summary information</t>
  </si>
  <si>
    <t>Laboratory sample number</t>
  </si>
  <si>
    <t>Dredging tonnages</t>
  </si>
  <si>
    <t>% total dredged material</t>
  </si>
  <si>
    <t>Total dredged material</t>
  </si>
  <si>
    <t>3. Where information cannot be provided, the applicant should consult with the MMO prior to submission.</t>
  </si>
  <si>
    <t>5. Sample numbers used through the data output worksheets should correspond to sample numbers provided on this worksheet</t>
  </si>
  <si>
    <t>2. Full information must be provided under each relevant sheet of the workbook. Grey highlighted cells indicate where information can be entered.</t>
  </si>
  <si>
    <t>Marine licence applicant information:</t>
  </si>
  <si>
    <t>Dredge area tonnages:</t>
  </si>
  <si>
    <t>Excluded (y if yes)</t>
  </si>
  <si>
    <t>Physical characteristics data</t>
  </si>
  <si>
    <t>Particle size distribution (% at 0.5 phi intervals)</t>
  </si>
  <si>
    <t>Physical characteristics analysis outputs:</t>
  </si>
  <si>
    <t>Visual appearance (e.g. life signs)</t>
  </si>
  <si>
    <t>Organic matter (total organic carbon)</t>
  </si>
  <si>
    <t>Dry matter (% total sediments)</t>
  </si>
  <si>
    <t>Particle size summary statistics</t>
  </si>
  <si>
    <t>Silt/Clay (%)</t>
  </si>
  <si>
    <t>Very coarse and coarse sand (%)</t>
  </si>
  <si>
    <t>Medium sand (%)</t>
  </si>
  <si>
    <t>Fine sand and very fine sand (%)</t>
  </si>
  <si>
    <t>1. Record the laboratory/contractor responsible for trace metal analysis</t>
  </si>
  <si>
    <t>2. Record the date the samples were analysed.</t>
  </si>
  <si>
    <t>3. Enter full dataset for each sample in the analysis results table</t>
  </si>
  <si>
    <t>Trace metal data</t>
  </si>
  <si>
    <t>Organotin summary information</t>
  </si>
  <si>
    <t>Organotin data</t>
  </si>
  <si>
    <t>1. Record the laboratory/contractor responsible for organotin analysis</t>
  </si>
  <si>
    <t>Sample number</t>
  </si>
  <si>
    <t>Dredge area</t>
  </si>
  <si>
    <t>Sample numbers and locations</t>
  </si>
  <si>
    <t>Position latitude</t>
  </si>
  <si>
    <t>Position longitude</t>
  </si>
  <si>
    <t>Polyaromatic hydrocarbon data</t>
  </si>
  <si>
    <t>1. Record the laboratory/contractor responsible for PAH analysis</t>
  </si>
  <si>
    <t>Limits of detection (µg/kg dry weight):</t>
  </si>
  <si>
    <t>PAHs as dry weight (µg/kg dry weight)</t>
  </si>
  <si>
    <t>Acenapthene</t>
  </si>
  <si>
    <t>Acenapthylene</t>
  </si>
  <si>
    <t>Anthracene</t>
  </si>
  <si>
    <t>Benz[a]anthracene</t>
  </si>
  <si>
    <t>Benzo[a]pyrene</t>
  </si>
  <si>
    <t>Benzo[b]fluoranthene</t>
  </si>
  <si>
    <t>Benzo[e]pyrene</t>
  </si>
  <si>
    <t>Benzo[g,h,i]perylene</t>
  </si>
  <si>
    <t>Benzo[k]fluoranthene</t>
  </si>
  <si>
    <t>C1-Napthalenes</t>
  </si>
  <si>
    <t>C1-Phenanthrenes</t>
  </si>
  <si>
    <t>C2-Napthalenes</t>
  </si>
  <si>
    <t>C3-Napthalenes</t>
  </si>
  <si>
    <t>Chrysene</t>
  </si>
  <si>
    <t>Fluoranthene</t>
  </si>
  <si>
    <t>Fluorene</t>
  </si>
  <si>
    <t>Indeno[123-c,d]pyrene</t>
  </si>
  <si>
    <t>Napthalene</t>
  </si>
  <si>
    <t>Perylene</t>
  </si>
  <si>
    <t>Phenanthrene</t>
  </si>
  <si>
    <t>Pyrene</t>
  </si>
  <si>
    <t>Dibenz[a,h]anthracene</t>
  </si>
  <si>
    <t>Total hydrocarbon content (mg/kg)</t>
  </si>
  <si>
    <t>Polyaromatic hydrocarbon summary information</t>
  </si>
  <si>
    <t xml:space="preserve">Action level 1:  </t>
  </si>
  <si>
    <t>Removal of excluded areas</t>
  </si>
  <si>
    <t>Polychlorinated biphenyl data</t>
  </si>
  <si>
    <t>1. Record the laboratory/contractor responsible for PCB analysis</t>
  </si>
  <si>
    <t>2,2',5- Trichlorobiphenyl</t>
  </si>
  <si>
    <t>2,3',4,4'-Tetrachlorobiphenyl</t>
  </si>
  <si>
    <t>2,2',4,5,5'-Pentachlorobiphenyl</t>
  </si>
  <si>
    <t>2,3,3',4,4'-Pentachlorobiphenyl</t>
  </si>
  <si>
    <t>2,3,3',4',6-Pentachlorobiphenyl</t>
  </si>
  <si>
    <t>2,3',4,4',5-Pentachlorobiphenyl</t>
  </si>
  <si>
    <t>2,2',3,3',4,4'-Hexachlorobiphenyl</t>
  </si>
  <si>
    <t>2,2',3,4,4',5'-Hexachlorobiphenyl</t>
  </si>
  <si>
    <t>2,2',3,4,5,5'-Hexachlorobiphenyl</t>
  </si>
  <si>
    <t>2,2',3,4',5',6-Hexachlorobiphenyl</t>
  </si>
  <si>
    <t>2,2',3,5,5',6-Hexachlorobiphenyl</t>
  </si>
  <si>
    <t>2,2',4,4',5,5'-Hexachlorobiphenyl</t>
  </si>
  <si>
    <t>2,3,3',4,4',5-Hexachlorobiphenyl</t>
  </si>
  <si>
    <t>2,3,3',4,4',6-Hexachlorobiphenyl</t>
  </si>
  <si>
    <t>2,2',3,3',4,4',5-Heptachlorobiphenyl</t>
  </si>
  <si>
    <t>2,2',3,4,4',5,5'-Heptachlorobiphenyl</t>
  </si>
  <si>
    <t>2,2',3,4',5,5',6-Heptachlorobiphenyl</t>
  </si>
  <si>
    <t>2,4,4'-Trichlorobiphenyl</t>
  </si>
  <si>
    <t>2,4',5-Trichlorobiphenyl</t>
  </si>
  <si>
    <t>2,2',3,5'-Tetrachlorobiphenyl</t>
  </si>
  <si>
    <t>2,2',4,4'-Tetrachlorobiphenyl</t>
  </si>
  <si>
    <t>2,2',4,5'-Tetrachlorobiphenyl</t>
  </si>
  <si>
    <t>2,2',5,5'-Tetrachlorobiphenyl</t>
  </si>
  <si>
    <t>ICES 7</t>
  </si>
  <si>
    <t>Total 25 congeners</t>
  </si>
  <si>
    <t>CB101</t>
  </si>
  <si>
    <t>CB105</t>
  </si>
  <si>
    <t>CB110</t>
  </si>
  <si>
    <t>CB118</t>
  </si>
  <si>
    <t>CB128</t>
  </si>
  <si>
    <t>CB138</t>
  </si>
  <si>
    <t>CB141</t>
  </si>
  <si>
    <t>CB149</t>
  </si>
  <si>
    <t>CB153</t>
  </si>
  <si>
    <t>CB156</t>
  </si>
  <si>
    <t>CB151</t>
  </si>
  <si>
    <t>CB158</t>
  </si>
  <si>
    <t>CB170</t>
  </si>
  <si>
    <t>CB180</t>
  </si>
  <si>
    <t>CB187</t>
  </si>
  <si>
    <t>CB194</t>
  </si>
  <si>
    <t>CB28</t>
  </si>
  <si>
    <t>CB31</t>
  </si>
  <si>
    <t>CB44</t>
  </si>
  <si>
    <t>CB47</t>
  </si>
  <si>
    <t>CB52</t>
  </si>
  <si>
    <t>CB66</t>
  </si>
  <si>
    <t>CB18</t>
  </si>
  <si>
    <t>2,2',4,6-Tetrachlorobiphenyl</t>
  </si>
  <si>
    <t>CB49</t>
  </si>
  <si>
    <t>CB183</t>
  </si>
  <si>
    <t>2,2',3,4,4',5',6-Heptachlorobiphenyl</t>
  </si>
  <si>
    <t xml:space="preserve">Action level 2:  </t>
  </si>
  <si>
    <t>PR details:</t>
  </si>
  <si>
    <t>PR weightings (dredge area averages multiplied by proportion of total tonnages)</t>
  </si>
  <si>
    <t>Averages</t>
  </si>
  <si>
    <t>Polychlorinated biphenyls</t>
  </si>
  <si>
    <t>1. Record the laboratory/contractor responsible for analysis</t>
  </si>
  <si>
    <t>Physical characteristics summary</t>
  </si>
  <si>
    <t>Physical characteristics statistics:</t>
  </si>
  <si>
    <t>Location name (as per sampling plan)</t>
  </si>
  <si>
    <t>AHCH</t>
  </si>
  <si>
    <t>BHCH</t>
  </si>
  <si>
    <t>GHCH</t>
  </si>
  <si>
    <t>DIELDRIN</t>
  </si>
  <si>
    <t>HCB</t>
  </si>
  <si>
    <t>PPDDE</t>
  </si>
  <si>
    <t>PPDDT</t>
  </si>
  <si>
    <t>PPTDE</t>
  </si>
  <si>
    <t xml:space="preserve">Hexabromodiphenyl ether (BDE138) </t>
  </si>
  <si>
    <t>2,2′,4,4′,6-penta-
 bromodiphenyl ether (BDE100)</t>
  </si>
  <si>
    <t>2,2′,4,4′,5,5′-hexa-
 bromodiphenyl ether (BDE153)</t>
  </si>
  <si>
    <t>2,2′,4,4′,5,6′-hexa-bromodiphenyl ether (BDE154)</t>
  </si>
  <si>
    <t>2,2´,4-tri-bromodiphenylether (BDE17)</t>
  </si>
  <si>
    <t>2,2′,3,4,4′,5′,6-heptabromodiphenyl ether (BDE183)</t>
  </si>
  <si>
    <t>2,4,4'-tribromodiphenyl ether (BDE28)</t>
  </si>
  <si>
    <t xml:space="preserve">2,2′,4,4′-Tetrabromodiphenyl ether (BDE47) </t>
  </si>
  <si>
    <t>2,3',4,4'-Tetrabromodiphenyl ether (BDE66)</t>
  </si>
  <si>
    <t>2,2',3,4,4'-Pentabromodiphenyl ether  (BDE85)</t>
  </si>
  <si>
    <t>2,2',4,4',5-pentabromodiphenyl ether   (BDE99)</t>
  </si>
  <si>
    <t>Transformation to wet weight (mg/kg)</t>
  </si>
  <si>
    <t>Transformation to wet weight and return to µg/kg</t>
  </si>
  <si>
    <t>Brominated flame retardants</t>
  </si>
  <si>
    <t>PPM (mg/kg)</t>
  </si>
  <si>
    <t>PPB (ug/kg)</t>
  </si>
  <si>
    <t>Metals &amp; Tins</t>
  </si>
  <si>
    <t>BDE100</t>
  </si>
  <si>
    <t>BDE138</t>
  </si>
  <si>
    <t>BDE66</t>
  </si>
  <si>
    <t>BDE153</t>
  </si>
  <si>
    <t>BDE154</t>
  </si>
  <si>
    <t>BDE17</t>
  </si>
  <si>
    <t>BDE183</t>
  </si>
  <si>
    <t>BDE28</t>
  </si>
  <si>
    <t>BDE47</t>
  </si>
  <si>
    <t>BDE85</t>
  </si>
  <si>
    <t>BDE99</t>
  </si>
  <si>
    <t>ACENAPH</t>
  </si>
  <si>
    <t>ACENAPT</t>
  </si>
  <si>
    <t>ANTHRAC</t>
  </si>
  <si>
    <t>BAA</t>
  </si>
  <si>
    <t>BAP</t>
  </si>
  <si>
    <t>BBF</t>
  </si>
  <si>
    <t>BENZGHI</t>
  </si>
  <si>
    <t>BEP</t>
  </si>
  <si>
    <t>BKF</t>
  </si>
  <si>
    <t>C1N</t>
  </si>
  <si>
    <t>C1PHEN</t>
  </si>
  <si>
    <t>C2N</t>
  </si>
  <si>
    <t>C3N</t>
  </si>
  <si>
    <t>CHRYSEN</t>
  </si>
  <si>
    <t>DBENZAH</t>
  </si>
  <si>
    <t>FLUORAN</t>
  </si>
  <si>
    <t>FLUOREN</t>
  </si>
  <si>
    <t>INDPYR</t>
  </si>
  <si>
    <t>NAPTH</t>
  </si>
  <si>
    <t>PERYLEN</t>
  </si>
  <si>
    <t>PHENANT</t>
  </si>
  <si>
    <t>PYRENE</t>
  </si>
  <si>
    <t>TS%</t>
  </si>
  <si>
    <t>AS</t>
  </si>
  <si>
    <t>CD</t>
  </si>
  <si>
    <t>CR</t>
  </si>
  <si>
    <t>CU</t>
  </si>
  <si>
    <t>HG</t>
  </si>
  <si>
    <t>NI</t>
  </si>
  <si>
    <t>PB</t>
  </si>
  <si>
    <t>ZN</t>
  </si>
  <si>
    <t>DBT</t>
  </si>
  <si>
    <t>TBT</t>
  </si>
  <si>
    <t>TOT25CBS</t>
  </si>
  <si>
    <t>TOTICES7</t>
  </si>
  <si>
    <t>Dieldrin</t>
  </si>
  <si>
    <t>alpha-hexachlorocyclohexane (AHCH)</t>
  </si>
  <si>
    <t>beta-hexachlorocyclohexane (BHCH)</t>
  </si>
  <si>
    <t>gamma-hexachlorocyclohexane (GHCH)</t>
  </si>
  <si>
    <t>Hexachlorobenzene (HCB)</t>
  </si>
  <si>
    <t>1,1-Dichloro-2,2-bis(p-chlorophenyl) ethylene (PPDDE)</t>
  </si>
  <si>
    <t>Dichlorodiphenyltrichloroethane (PPDDT)</t>
  </si>
  <si>
    <t>1,1-dichloro-2,2-bis(p-chlorophenyl)ethane (PPTDE)</t>
  </si>
  <si>
    <t>Organochlorine pesticides</t>
  </si>
  <si>
    <t>&gt;14.5</t>
  </si>
  <si>
    <t>45mm</t>
  </si>
  <si>
    <t>31.5mm</t>
  </si>
  <si>
    <t>22.4mm</t>
  </si>
  <si>
    <t>16mm</t>
  </si>
  <si>
    <t>11.2mm</t>
  </si>
  <si>
    <t>8mm</t>
  </si>
  <si>
    <t>5.6mm</t>
  </si>
  <si>
    <t>4mm</t>
  </si>
  <si>
    <t>2.8mm</t>
  </si>
  <si>
    <t>2mm</t>
  </si>
  <si>
    <t>1.4mm</t>
  </si>
  <si>
    <t>1mm</t>
  </si>
  <si>
    <t>707µm</t>
  </si>
  <si>
    <t>500µm</t>
  </si>
  <si>
    <t>353.6µm</t>
  </si>
  <si>
    <t>250µm</t>
  </si>
  <si>
    <t>176.8µm</t>
  </si>
  <si>
    <t>125µm</t>
  </si>
  <si>
    <t>88.39µm</t>
  </si>
  <si>
    <t>63µm</t>
  </si>
  <si>
    <t>44.2µm</t>
  </si>
  <si>
    <t>31.3µm</t>
  </si>
  <si>
    <t>22.1µm</t>
  </si>
  <si>
    <t>15.6µm</t>
  </si>
  <si>
    <t>11µm</t>
  </si>
  <si>
    <t>7.8µm</t>
  </si>
  <si>
    <t>5.5µm</t>
  </si>
  <si>
    <t>3.9µm</t>
  </si>
  <si>
    <t>1.95µm</t>
  </si>
  <si>
    <t>2.75µm</t>
  </si>
  <si>
    <t>1.38µm</t>
  </si>
  <si>
    <t>0.98µm</t>
  </si>
  <si>
    <t>0.69µm</t>
  </si>
  <si>
    <t>0.49µm</t>
  </si>
  <si>
    <t>0.34µm</t>
  </si>
  <si>
    <t>0.24µm</t>
  </si>
  <si>
    <t>0.17µm</t>
  </si>
  <si>
    <t>0.12µm</t>
  </si>
  <si>
    <t>0.09µm</t>
  </si>
  <si>
    <t>0.06µm</t>
  </si>
  <si>
    <t>0.04µm</t>
  </si>
  <si>
    <t>&lt;0.04µm</t>
  </si>
  <si>
    <t>Gravel (%)</t>
  </si>
  <si>
    <t>Sand (%)</t>
  </si>
  <si>
    <t>Brominated flame retardant summary information</t>
  </si>
  <si>
    <t>Brominated flame retardant data</t>
  </si>
  <si>
    <t>Organochlorine data</t>
  </si>
  <si>
    <t>Organochlorine summary information</t>
  </si>
  <si>
    <t>Metals as mg/kg wet weight</t>
  </si>
  <si>
    <t>THC should be reported as mg/kg (ppm)</t>
  </si>
  <si>
    <t>ApplicationNo</t>
  </si>
  <si>
    <t>TS</t>
  </si>
  <si>
    <t>As</t>
  </si>
  <si>
    <t>Cd</t>
  </si>
  <si>
    <t>Cr</t>
  </si>
  <si>
    <t>Cu</t>
  </si>
  <si>
    <t>Hg</t>
  </si>
  <si>
    <t>Ni</t>
  </si>
  <si>
    <t>Pb</t>
  </si>
  <si>
    <t>Zn</t>
  </si>
  <si>
    <t>Acenapth</t>
  </si>
  <si>
    <t>Antracn</t>
  </si>
  <si>
    <t>Benzghip</t>
  </si>
  <si>
    <t>Debenzah</t>
  </si>
  <si>
    <t>Flurant</t>
  </si>
  <si>
    <t>Indypr</t>
  </si>
  <si>
    <t>napth</t>
  </si>
  <si>
    <t>perylene</t>
  </si>
  <si>
    <t>phenant</t>
  </si>
  <si>
    <t>pyrene</t>
  </si>
  <si>
    <t>THC</t>
  </si>
  <si>
    <t>PCB28</t>
  </si>
  <si>
    <t>PCB52</t>
  </si>
  <si>
    <t>PCB101</t>
  </si>
  <si>
    <t>PCB118</t>
  </si>
  <si>
    <t>PCB138</t>
  </si>
  <si>
    <t>PCB153</t>
  </si>
  <si>
    <t>PCB18</t>
  </si>
  <si>
    <t>PCB105</t>
  </si>
  <si>
    <t>PCB110</t>
  </si>
  <si>
    <t>PCB128</t>
  </si>
  <si>
    <t>PCB141</t>
  </si>
  <si>
    <t>PCB149</t>
  </si>
  <si>
    <t>PCB151</t>
  </si>
  <si>
    <t>PCB156</t>
  </si>
  <si>
    <t>PCB158</t>
  </si>
  <si>
    <t>PCB170</t>
  </si>
  <si>
    <t>PCB180</t>
  </si>
  <si>
    <t>PCB183</t>
  </si>
  <si>
    <t>PCB187</t>
  </si>
  <si>
    <t>PCB194</t>
  </si>
  <si>
    <t>PCB31</t>
  </si>
  <si>
    <t>PCB44</t>
  </si>
  <si>
    <t>PCB47</t>
  </si>
  <si>
    <t>PCB49</t>
  </si>
  <si>
    <t>PCB66</t>
  </si>
  <si>
    <t>ICES7</t>
  </si>
  <si>
    <t>DDE</t>
  </si>
  <si>
    <t>DDT</t>
  </si>
  <si>
    <t>TDE</t>
  </si>
  <si>
    <t>BDE209</t>
  </si>
  <si>
    <t>Ag</t>
  </si>
  <si>
    <t>2,2',3,3',4,4',5,5',6,6'-decabrominated diphenyl ether (BDE 209)</t>
  </si>
  <si>
    <t>Determinand analysis outputs:</t>
  </si>
  <si>
    <t>determinand analysis outputs - adjusted for limits of detection:</t>
  </si>
  <si>
    <t>determinand analysis outputs:</t>
  </si>
  <si>
    <t>4. Where copying and pasting entries please use paste values only</t>
  </si>
  <si>
    <t>8. Where copying and pasting entries please use paste values only</t>
  </si>
  <si>
    <t>4. Trace metal analysis results should be reported in mg/kg (ppm) dry weight</t>
  </si>
  <si>
    <t>5. Enter methdological limit of detection for each trace metal prior to inputting raw data</t>
  </si>
  <si>
    <t>7. Where copying and pasting entries please use paste values only</t>
  </si>
  <si>
    <t>4. Organotin analysis results should be reported in mg/kg (ppm) dry weight</t>
  </si>
  <si>
    <t>5. Enter methdological limit of detection for each organotin prior to inputting raw data</t>
  </si>
  <si>
    <t>5. Enter methdological limit of detection for each PAH prior to inputting raw data</t>
  </si>
  <si>
    <t xml:space="preserve">4. Analysis results for individual PAHs should be reported in µg/kg (ppb) dry weight. </t>
  </si>
  <si>
    <t>5. Enter methdological limit of detection for each PCB prior to inputting raw data</t>
  </si>
  <si>
    <t>7. ICES 7 PCBs are highlighted in bold</t>
  </si>
  <si>
    <t>5. Enter methdological limit of detection for each Organochlorine prior to inputting raw data</t>
  </si>
  <si>
    <t>5. Enter methdological limit of detection for each BDE prior to inputting raw data</t>
  </si>
  <si>
    <t>6. Where analysis outputs are less than the limits of detection please enter text "&lt;LOD"</t>
  </si>
  <si>
    <t>Sampling depth (m)</t>
  </si>
  <si>
    <t>Total Solids (% total sediments)</t>
  </si>
  <si>
    <t>Visual appearance*</t>
  </si>
  <si>
    <t>PR average</t>
  </si>
  <si>
    <t>determinand analysis outputs - adjusted for limits of detection</t>
  </si>
  <si>
    <t>Transformation to wet weight</t>
  </si>
  <si>
    <t>Organochlorines as mg/kg dry weight</t>
  </si>
  <si>
    <t>Organochlorines as mg/kg wet weight</t>
  </si>
  <si>
    <t>determinand analysis outputs - adjusted for limits of detection and transformed to mg/kg</t>
  </si>
  <si>
    <t>Brominated flame retardants as mg/kg dry weight</t>
  </si>
  <si>
    <t xml:space="preserve">4. Analysis results should be reported in mg/kg (ppm) dry weight. </t>
  </si>
  <si>
    <t>Brominated flame retardants as mg/kg wet weight</t>
  </si>
  <si>
    <t>Organochlorine pesticides as mg/kg dry weight</t>
  </si>
  <si>
    <t>PCBs as mg/kg wet weight</t>
  </si>
  <si>
    <t>PCBs as mg/kg dry weight</t>
  </si>
  <si>
    <t xml:space="preserve">Limits of detection (mg/kg dry weight):  </t>
  </si>
  <si>
    <t>PAHs as µg/kg wet weight</t>
  </si>
  <si>
    <t>PAHs as mg/kg dry weight</t>
  </si>
  <si>
    <t>Organotins as mg/kg wet weight</t>
  </si>
  <si>
    <t>determinand analysis outputs adjusted for limits of detection:</t>
  </si>
  <si>
    <t>Organotins as mg/kg dry weight</t>
  </si>
  <si>
    <t xml:space="preserve">Metals as mg/kg dry weight </t>
  </si>
  <si>
    <t>Metals as mg/kg dry weight</t>
  </si>
  <si>
    <t>Total Solids (%)</t>
  </si>
  <si>
    <t>y-axis</t>
  </si>
  <si>
    <t>LSN</t>
  </si>
  <si>
    <t>x-axis (phi)</t>
  </si>
  <si>
    <t>Area</t>
  </si>
  <si>
    <t xml:space="preserve">Averages:  </t>
  </si>
  <si>
    <t>4. Worksheets are protected to prevent accidental amendments to calculated values.  If amendments are required please consult with the MMO.</t>
  </si>
  <si>
    <t>Sample location (decimal degrees, WGS84)</t>
  </si>
  <si>
    <t>Force significant figures</t>
  </si>
  <si>
    <r>
      <t xml:space="preserve">* </t>
    </r>
    <r>
      <rPr>
        <b/>
        <sz val="12"/>
        <color theme="1"/>
        <rFont val="Arial"/>
        <family val="2"/>
      </rPr>
      <t>Visual appearance</t>
    </r>
    <r>
      <rPr>
        <sz val="12"/>
        <color theme="1"/>
        <rFont val="Arial"/>
        <family val="2"/>
      </rPr>
      <t>: Incude a description of what the material looks like and what it contains, e.g.  sandy material containing brick fragments, or black silt, or foreign man made matter caught in the sample.</t>
    </r>
  </si>
  <si>
    <r>
      <t xml:space="preserve">1. All applicants and laboratories should refer to the most recent </t>
    </r>
    <r>
      <rPr>
        <u/>
        <sz val="12"/>
        <color rgb="FF0000FF"/>
        <rFont val="Arial"/>
        <family val="2"/>
      </rPr>
      <t>guidance on sediment analysis in support of marine licence applications</t>
    </r>
  </si>
  <si>
    <t>PD Teesport Ltd</t>
  </si>
  <si>
    <t>MLP/2015/00094</t>
  </si>
  <si>
    <t>PD Teesport</t>
  </si>
  <si>
    <t>Billingham Reach, 0m</t>
  </si>
  <si>
    <t>Able UK,0m</t>
  </si>
  <si>
    <t>Bamletts Wharf,0m</t>
  </si>
  <si>
    <t>Britania Enterprise Zone, 0m</t>
  </si>
  <si>
    <t>Haverton Hill base, 0m</t>
  </si>
  <si>
    <t>North Sea Supply Base, 0m</t>
  </si>
  <si>
    <t>Middlesborough Wharf, 0m</t>
  </si>
  <si>
    <t>Tarmac Tilcon, 0m</t>
  </si>
  <si>
    <t>Normanby Wharf/Graving Dock, 0m</t>
  </si>
  <si>
    <t>Cochranes/Tees Wharf, 0m</t>
  </si>
  <si>
    <t>Teesport Oil Jetties, 0m</t>
  </si>
  <si>
    <t>Conoco Philips, 0m</t>
  </si>
  <si>
    <t>Southbank Wharf &amp; Dolphins, 0m</t>
  </si>
  <si>
    <t>Huntsman Jetties, 0m</t>
  </si>
  <si>
    <t>BASF Jetties, 0m</t>
  </si>
  <si>
    <t>Teesport Container Terminal, 0m</t>
  </si>
  <si>
    <t>Vopak Jetties, 0m</t>
  </si>
  <si>
    <t>Simon Storage Jetties, 0m</t>
  </si>
  <si>
    <t>Riverside Ro Ro Berth, 0m</t>
  </si>
  <si>
    <t>Ex Shell Jetty, 0m</t>
  </si>
  <si>
    <t>North RSTC Jetty, 0m</t>
  </si>
  <si>
    <t>Tees Commerce Park , 0m</t>
  </si>
  <si>
    <t>Able Port, 0m</t>
  </si>
  <si>
    <t>Able Bex, 0m</t>
  </si>
  <si>
    <t>OME/South Wharf, 0m</t>
  </si>
  <si>
    <t>Cefas</t>
  </si>
  <si>
    <t>2015/23390</t>
  </si>
  <si>
    <t>2015/23391</t>
  </si>
  <si>
    <t>2015/23392</t>
  </si>
  <si>
    <t>2015/23393</t>
  </si>
  <si>
    <t>2015/23394</t>
  </si>
  <si>
    <t>2015/23395</t>
  </si>
  <si>
    <t>2015/23396</t>
  </si>
  <si>
    <t>2015/23397</t>
  </si>
  <si>
    <t>2015/23398</t>
  </si>
  <si>
    <t>2015/23399</t>
  </si>
  <si>
    <t>2015/23400</t>
  </si>
  <si>
    <t>2015/23401</t>
  </si>
  <si>
    <t>2015/23402</t>
  </si>
  <si>
    <t>2015/23403</t>
  </si>
  <si>
    <t>2015/23404</t>
  </si>
  <si>
    <t>2015/23405</t>
  </si>
  <si>
    <t>2015/23406</t>
  </si>
  <si>
    <t>2015/23407</t>
  </si>
  <si>
    <t>2015/23408</t>
  </si>
  <si>
    <t>2015/23409</t>
  </si>
  <si>
    <t>2015/23410</t>
  </si>
  <si>
    <t>2015/23411</t>
  </si>
  <si>
    <t>2015/23412</t>
  </si>
  <si>
    <t>2015/23413</t>
  </si>
  <si>
    <t>2015/23414</t>
  </si>
  <si>
    <t>&lt;LOD</t>
  </si>
  <si>
    <t>Fluid, dark brown, slightly sandy mud containing organic fragments.</t>
  </si>
  <si>
    <t>Fluid, brown, slightly sandy mud containing organic fragments.</t>
  </si>
  <si>
    <t>Fluid, dark brown, slightly sandy mud conatining organic fragments.</t>
  </si>
  <si>
    <t>Fluid, brown, slightly sandy mud containing organic fragments. No &gt;1mm present.</t>
  </si>
  <si>
    <t>Fluid, brown, sandy mud containing organic fragments.</t>
  </si>
  <si>
    <t>Fluid, dark brown, sandy mud containing organic fragments.</t>
  </si>
  <si>
    <t>Fluid, dark brown, slightly sandy mud containing organic fragments (including wood fragments?).</t>
  </si>
  <si>
    <t>Fluid, very smelly (anoxic?), dark brown, sandy mud containing organic fragments.</t>
  </si>
  <si>
    <t>Reddish brown, slightly sandy (including brick fragments?) mud.</t>
  </si>
  <si>
    <t>Fluid, brown, slightly sandy mud.</t>
  </si>
  <si>
    <t>Fluid, brown, fluid, slightly sandy mud containing organic fragments.</t>
  </si>
  <si>
    <t>Fluid, dark brown, slightly sandy mud containing occaissional gravel particles (coal?) and organic fragments.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</si>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</sst>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0.0000000"/>
    <numFmt numFmtId="168" formatCode="0.000000"/>
  </numFmts>
  <fonts count="22" x14ac:knownFonts="1">
    <font>
      <sz val="12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u/>
      <sz val="18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222222"/>
      <name val="Arial"/>
      <family val="2"/>
    </font>
    <font>
      <sz val="10"/>
      <name val="Times New Roman"/>
      <family val="1"/>
    </font>
    <font>
      <u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878A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20" fillId="0" borderId="0"/>
    <xf numFmtId="43" fontId="20" fillId="0" borderId="0" applyFont="0" applyFill="0" applyBorder="0" applyAlignment="0" applyProtection="0"/>
  </cellStyleXfs>
  <cellXfs count="566">
    <xf numFmtId="0" fontId="0" fillId="0" borderId="0" xfId="0"/>
    <xf numFmtId="0" fontId="0" fillId="5" borderId="0" xfId="0" applyFill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Alignment="1" applyProtection="1">
      <alignment horizontal="right"/>
    </xf>
    <xf numFmtId="0" fontId="0" fillId="6" borderId="8" xfId="0" applyFill="1" applyBorder="1" applyProtection="1"/>
    <xf numFmtId="0" fontId="0" fillId="6" borderId="9" xfId="0" applyFill="1" applyBorder="1" applyProtection="1"/>
    <xf numFmtId="0" fontId="15" fillId="5" borderId="0" xfId="0" applyFont="1" applyFill="1" applyAlignment="1" applyProtection="1">
      <alignment horizontal="left" vertical="center" indent="2"/>
    </xf>
    <xf numFmtId="0" fontId="0" fillId="5" borderId="0" xfId="0" applyFill="1" applyAlignment="1" applyProtection="1">
      <alignment vertical="center"/>
    </xf>
    <xf numFmtId="0" fontId="0" fillId="6" borderId="2" xfId="0" applyFill="1" applyBorder="1" applyAlignment="1" applyProtection="1">
      <alignment vertical="center"/>
    </xf>
    <xf numFmtId="0" fontId="0" fillId="6" borderId="3" xfId="0" applyFill="1" applyBorder="1" applyAlignment="1" applyProtection="1">
      <alignment vertical="center"/>
    </xf>
    <xf numFmtId="0" fontId="0" fillId="6" borderId="4" xfId="0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0" fillId="6" borderId="8" xfId="0" applyFill="1" applyBorder="1" applyAlignment="1" applyProtection="1">
      <alignment vertical="center"/>
    </xf>
    <xf numFmtId="0" fontId="0" fillId="6" borderId="9" xfId="0" applyFill="1" applyBorder="1" applyAlignment="1" applyProtection="1">
      <alignment vertical="center"/>
    </xf>
    <xf numFmtId="0" fontId="0" fillId="5" borderId="10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vertical="center"/>
    </xf>
    <xf numFmtId="0" fontId="0" fillId="5" borderId="11" xfId="0" applyFill="1" applyBorder="1" applyAlignment="1" applyProtection="1">
      <alignment horizontal="center" vertical="center"/>
    </xf>
    <xf numFmtId="0" fontId="16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2" fontId="3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2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right" vertic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vertical="center"/>
    </xf>
    <xf numFmtId="0" fontId="3" fillId="5" borderId="21" xfId="0" applyFont="1" applyFill="1" applyBorder="1" applyAlignment="1" applyProtection="1">
      <alignment vertical="center"/>
    </xf>
    <xf numFmtId="0" fontId="3" fillId="5" borderId="22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3" fillId="5" borderId="25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2" fontId="3" fillId="5" borderId="26" xfId="0" applyNumberFormat="1" applyFont="1" applyFill="1" applyBorder="1" applyAlignment="1" applyProtection="1">
      <alignment horizontal="center" vertical="center"/>
    </xf>
    <xf numFmtId="0" fontId="3" fillId="5" borderId="27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2" fontId="3" fillId="5" borderId="12" xfId="0" applyNumberFormat="1" applyFont="1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right" vertical="center"/>
    </xf>
    <xf numFmtId="0" fontId="0" fillId="5" borderId="29" xfId="0" applyFill="1" applyBorder="1" applyAlignment="1" applyProtection="1">
      <alignment horizontal="right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31" xfId="0" applyFont="1" applyFill="1" applyBorder="1" applyAlignment="1" applyProtection="1">
      <alignment horizontal="center" vertical="center"/>
    </xf>
    <xf numFmtId="2" fontId="3" fillId="5" borderId="31" xfId="0" applyNumberFormat="1" applyFont="1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right" vertical="center"/>
    </xf>
    <xf numFmtId="0" fontId="0" fillId="5" borderId="33" xfId="0" applyFill="1" applyBorder="1" applyAlignment="1" applyProtection="1">
      <alignment horizontal="right" vertical="center"/>
    </xf>
    <xf numFmtId="0" fontId="3" fillId="5" borderId="34" xfId="0" applyFont="1" applyFill="1" applyBorder="1" applyAlignment="1" applyProtection="1">
      <alignment horizontal="right" vertical="center"/>
    </xf>
    <xf numFmtId="0" fontId="3" fillId="5" borderId="35" xfId="0" applyFont="1" applyFill="1" applyBorder="1" applyAlignment="1" applyProtection="1">
      <alignment horizontal="right" vertical="center"/>
    </xf>
    <xf numFmtId="0" fontId="3" fillId="6" borderId="21" xfId="0" applyFont="1" applyFill="1" applyBorder="1" applyAlignment="1" applyProtection="1">
      <alignment horizontal="center" vertical="center"/>
    </xf>
    <xf numFmtId="0" fontId="3" fillId="6" borderId="21" xfId="0" applyFont="1" applyFill="1" applyBorder="1" applyAlignment="1" applyProtection="1">
      <alignment horizontal="right" vertical="center"/>
    </xf>
    <xf numFmtId="0" fontId="0" fillId="5" borderId="0" xfId="0" applyFill="1" applyAlignment="1" applyProtection="1">
      <alignment horizontal="left"/>
    </xf>
    <xf numFmtId="0" fontId="0" fillId="5" borderId="34" xfId="0" applyFill="1" applyBorder="1" applyAlignment="1" applyProtection="1">
      <alignment horizontal="left" vertical="center"/>
      <protection locked="0"/>
    </xf>
    <xf numFmtId="0" fontId="3" fillId="5" borderId="36" xfId="0" applyFont="1" applyFill="1" applyBorder="1" applyAlignment="1" applyProtection="1">
      <alignment horizontal="center" vertical="center"/>
    </xf>
    <xf numFmtId="0" fontId="3" fillId="5" borderId="37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3" fillId="5" borderId="3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 wrapText="1"/>
    </xf>
    <xf numFmtId="0" fontId="0" fillId="5" borderId="39" xfId="0" applyFill="1" applyBorder="1" applyAlignment="1" applyProtection="1">
      <alignment vertical="center"/>
    </xf>
    <xf numFmtId="0" fontId="0" fillId="5" borderId="34" xfId="0" applyFill="1" applyBorder="1" applyAlignment="1" applyProtection="1">
      <alignment vertical="center"/>
    </xf>
    <xf numFmtId="0" fontId="0" fillId="5" borderId="41" xfId="0" applyFill="1" applyBorder="1" applyAlignment="1" applyProtection="1">
      <alignment vertical="center"/>
    </xf>
    <xf numFmtId="0" fontId="0" fillId="5" borderId="35" xfId="0" applyFill="1" applyBorder="1" applyAlignment="1" applyProtection="1">
      <alignment vertical="center"/>
    </xf>
    <xf numFmtId="0" fontId="0" fillId="5" borderId="0" xfId="0" applyFill="1" applyBorder="1" applyProtection="1"/>
    <xf numFmtId="0" fontId="13" fillId="5" borderId="11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2" fontId="3" fillId="5" borderId="36" xfId="0" applyNumberFormat="1" applyFont="1" applyFill="1" applyBorder="1" applyAlignment="1" applyProtection="1">
      <alignment horizontal="center" vertical="center"/>
    </xf>
    <xf numFmtId="2" fontId="3" fillId="5" borderId="37" xfId="0" applyNumberFormat="1" applyFont="1" applyFill="1" applyBorder="1" applyAlignment="1" applyProtection="1">
      <alignment horizontal="center" vertical="center"/>
    </xf>
    <xf numFmtId="2" fontId="3" fillId="5" borderId="38" xfId="0" applyNumberFormat="1" applyFont="1" applyFill="1" applyBorder="1" applyAlignment="1" applyProtection="1">
      <alignment horizontal="center" vertical="center"/>
    </xf>
    <xf numFmtId="2" fontId="5" fillId="5" borderId="20" xfId="0" applyNumberFormat="1" applyFont="1" applyFill="1" applyBorder="1" applyAlignment="1" applyProtection="1">
      <alignment horizontal="center" vertical="center"/>
    </xf>
    <xf numFmtId="2" fontId="3" fillId="6" borderId="21" xfId="0" applyNumberFormat="1" applyFont="1" applyFill="1" applyBorder="1" applyAlignment="1" applyProtection="1">
      <alignment horizontal="center" vertical="center"/>
    </xf>
    <xf numFmtId="2" fontId="3" fillId="5" borderId="19" xfId="0" applyNumberFormat="1" applyFont="1" applyFill="1" applyBorder="1" applyAlignment="1" applyProtection="1">
      <alignment horizontal="right" vertical="center"/>
    </xf>
    <xf numFmtId="14" fontId="0" fillId="5" borderId="35" xfId="0" applyNumberFormat="1" applyFill="1" applyBorder="1" applyAlignment="1" applyProtection="1">
      <alignment horizontal="left" vertical="center"/>
      <protection locked="0"/>
    </xf>
    <xf numFmtId="0" fontId="3" fillId="6" borderId="21" xfId="0" applyFont="1" applyFill="1" applyBorder="1" applyAlignment="1" applyProtection="1">
      <alignment vertical="center"/>
    </xf>
    <xf numFmtId="2" fontId="3" fillId="6" borderId="21" xfId="0" applyNumberFormat="1" applyFont="1" applyFill="1" applyBorder="1" applyAlignment="1" applyProtection="1">
      <alignment vertical="center"/>
    </xf>
    <xf numFmtId="0" fontId="3" fillId="5" borderId="42" xfId="0" applyFont="1" applyFill="1" applyBorder="1" applyAlignment="1" applyProtection="1">
      <alignment horizontal="center" vertical="center"/>
    </xf>
    <xf numFmtId="0" fontId="14" fillId="5" borderId="0" xfId="0" applyFont="1" applyFill="1" applyAlignment="1" applyProtection="1">
      <alignment vertical="center"/>
    </xf>
    <xf numFmtId="0" fontId="13" fillId="5" borderId="43" xfId="0" applyFont="1" applyFill="1" applyBorder="1" applyAlignment="1" applyProtection="1">
      <alignment horizontal="center" vertical="center"/>
    </xf>
    <xf numFmtId="0" fontId="3" fillId="5" borderId="44" xfId="0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Alignment="1" applyProtection="1">
      <alignment horizontal="center" vertical="center" wrapText="1"/>
    </xf>
    <xf numFmtId="0" fontId="15" fillId="5" borderId="0" xfId="0" applyFont="1" applyFill="1" applyAlignment="1">
      <alignment horizontal="left" vertical="center" indent="2"/>
    </xf>
    <xf numFmtId="0" fontId="0" fillId="5" borderId="0" xfId="0" applyFill="1"/>
    <xf numFmtId="166" fontId="3" fillId="5" borderId="16" xfId="0" applyNumberFormat="1" applyFont="1" applyFill="1" applyBorder="1" applyAlignment="1" applyProtection="1">
      <alignment horizontal="center" vertical="center" wrapText="1"/>
    </xf>
    <xf numFmtId="166" fontId="3" fillId="5" borderId="17" xfId="0" applyNumberFormat="1" applyFont="1" applyFill="1" applyBorder="1" applyAlignment="1" applyProtection="1">
      <alignment horizontal="center" vertical="center" wrapText="1"/>
    </xf>
    <xf numFmtId="166" fontId="3" fillId="5" borderId="22" xfId="0" applyNumberFormat="1" applyFont="1" applyFill="1" applyBorder="1" applyAlignment="1" applyProtection="1">
      <alignment horizontal="center" vertical="center" wrapText="1"/>
    </xf>
    <xf numFmtId="166" fontId="3" fillId="5" borderId="22" xfId="0" quotePrefix="1" applyNumberFormat="1" applyFont="1" applyFill="1" applyBorder="1" applyAlignment="1" applyProtection="1">
      <alignment horizontal="center" vertical="center" wrapText="1"/>
    </xf>
    <xf numFmtId="166" fontId="3" fillId="5" borderId="17" xfId="0" quotePrefix="1" applyNumberFormat="1" applyFont="1" applyFill="1" applyBorder="1" applyAlignment="1" applyProtection="1">
      <alignment horizontal="center" vertical="center" wrapText="1"/>
    </xf>
    <xf numFmtId="166" fontId="3" fillId="5" borderId="18" xfId="0" quotePrefix="1" applyNumberFormat="1" applyFont="1" applyFill="1" applyBorder="1" applyAlignment="1" applyProtection="1">
      <alignment horizontal="center" vertical="center" wrapText="1"/>
    </xf>
    <xf numFmtId="0" fontId="0" fillId="5" borderId="28" xfId="0" applyFill="1" applyBorder="1" applyAlignment="1" applyProtection="1">
      <alignment vertical="center"/>
    </xf>
    <xf numFmtId="2" fontId="3" fillId="5" borderId="13" xfId="0" applyNumberFormat="1" applyFont="1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2" fontId="0" fillId="5" borderId="0" xfId="0" applyNumberFormat="1" applyFill="1" applyAlignment="1" applyProtection="1">
      <alignment vertical="center"/>
    </xf>
    <xf numFmtId="2" fontId="0" fillId="6" borderId="3" xfId="0" applyNumberFormat="1" applyFill="1" applyBorder="1" applyAlignment="1" applyProtection="1">
      <alignment vertical="center"/>
    </xf>
    <xf numFmtId="2" fontId="3" fillId="5" borderId="34" xfId="0" applyNumberFormat="1" applyFont="1" applyFill="1" applyBorder="1" applyAlignment="1" applyProtection="1">
      <alignment horizontal="right" vertical="center"/>
    </xf>
    <xf numFmtId="2" fontId="3" fillId="5" borderId="35" xfId="0" applyNumberFormat="1" applyFont="1" applyFill="1" applyBorder="1" applyAlignment="1" applyProtection="1">
      <alignment horizontal="right" vertical="center"/>
    </xf>
    <xf numFmtId="2" fontId="0" fillId="6" borderId="8" xfId="0" applyNumberFormat="1" applyFill="1" applyBorder="1" applyAlignment="1" applyProtection="1">
      <alignment vertical="center"/>
    </xf>
    <xf numFmtId="165" fontId="0" fillId="5" borderId="0" xfId="0" applyNumberFormat="1" applyFill="1" applyAlignment="1" applyProtection="1">
      <alignment vertical="center"/>
    </xf>
    <xf numFmtId="0" fontId="15" fillId="5" borderId="0" xfId="0" applyFont="1" applyFill="1" applyProtection="1"/>
    <xf numFmtId="2" fontId="3" fillId="5" borderId="24" xfId="0" applyNumberFormat="1" applyFont="1" applyFill="1" applyBorder="1" applyAlignment="1" applyProtection="1">
      <alignment horizontal="center" vertical="center"/>
    </xf>
    <xf numFmtId="2" fontId="3" fillId="5" borderId="23" xfId="0" applyNumberFormat="1" applyFont="1" applyFill="1" applyBorder="1" applyAlignment="1" applyProtection="1">
      <alignment horizontal="center" vertical="center"/>
    </xf>
    <xf numFmtId="2" fontId="3" fillId="5" borderId="45" xfId="0" applyNumberFormat="1" applyFont="1" applyFill="1" applyBorder="1" applyAlignment="1" applyProtection="1">
      <alignment horizontal="center" vertical="center"/>
    </xf>
    <xf numFmtId="2" fontId="3" fillId="6" borderId="21" xfId="0" applyNumberFormat="1" applyFont="1" applyFill="1" applyBorder="1" applyAlignment="1" applyProtection="1">
      <alignment horizontal="right" vertical="center"/>
    </xf>
    <xf numFmtId="0" fontId="3" fillId="5" borderId="4" xfId="0" applyFont="1" applyFill="1" applyBorder="1" applyAlignment="1" applyProtection="1">
      <alignment vertical="center" wrapText="1"/>
    </xf>
    <xf numFmtId="0" fontId="3" fillId="5" borderId="9" xfId="0" applyFont="1" applyFill="1" applyBorder="1" applyAlignment="1" applyProtection="1">
      <alignment vertical="center" wrapText="1"/>
    </xf>
    <xf numFmtId="0" fontId="3" fillId="5" borderId="2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3" fillId="5" borderId="7" xfId="0" applyFont="1" applyFill="1" applyBorder="1" applyAlignment="1" applyProtection="1">
      <alignment vertical="center" wrapText="1"/>
    </xf>
    <xf numFmtId="0" fontId="3" fillId="5" borderId="28" xfId="0" applyFont="1" applyFill="1" applyBorder="1" applyAlignment="1" applyProtection="1">
      <alignment vertical="center"/>
    </xf>
    <xf numFmtId="0" fontId="3" fillId="5" borderId="39" xfId="0" applyFont="1" applyFill="1" applyBorder="1" applyAlignment="1" applyProtection="1">
      <alignment vertical="center"/>
    </xf>
    <xf numFmtId="0" fontId="3" fillId="5" borderId="32" xfId="0" applyFont="1" applyFill="1" applyBorder="1" applyAlignment="1" applyProtection="1">
      <alignment vertical="center"/>
    </xf>
    <xf numFmtId="0" fontId="3" fillId="5" borderId="46" xfId="0" applyFont="1" applyFill="1" applyBorder="1" applyAlignment="1" applyProtection="1">
      <alignment vertical="center"/>
    </xf>
    <xf numFmtId="0" fontId="3" fillId="5" borderId="29" xfId="0" applyFont="1" applyFill="1" applyBorder="1" applyAlignment="1" applyProtection="1">
      <alignment vertical="center"/>
    </xf>
    <xf numFmtId="0" fontId="3" fillId="5" borderId="40" xfId="0" applyFont="1" applyFill="1" applyBorder="1" applyAlignment="1" applyProtection="1">
      <alignment vertical="center"/>
    </xf>
    <xf numFmtId="2" fontId="3" fillId="5" borderId="47" xfId="0" applyNumberFormat="1" applyFont="1" applyFill="1" applyBorder="1" applyAlignment="1" applyProtection="1">
      <alignment horizontal="right" vertical="center"/>
    </xf>
    <xf numFmtId="0" fontId="17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2" fontId="3" fillId="5" borderId="21" xfId="0" applyNumberFormat="1" applyFont="1" applyFill="1" applyBorder="1" applyAlignment="1" applyProtection="1">
      <alignment horizontal="right" vertical="center"/>
    </xf>
    <xf numFmtId="0" fontId="3" fillId="6" borderId="48" xfId="0" applyFont="1" applyFill="1" applyBorder="1" applyAlignment="1" applyProtection="1">
      <alignment horizontal="center" vertical="center"/>
    </xf>
    <xf numFmtId="0" fontId="3" fillId="5" borderId="27" xfId="0" applyNumberFormat="1" applyFont="1" applyFill="1" applyBorder="1" applyAlignment="1" applyProtection="1">
      <alignment horizontal="center" vertical="center"/>
    </xf>
    <xf numFmtId="0" fontId="3" fillId="5" borderId="30" xfId="0" applyNumberFormat="1" applyFont="1" applyFill="1" applyBorder="1" applyAlignment="1" applyProtection="1">
      <alignment horizontal="center" vertical="center"/>
    </xf>
    <xf numFmtId="0" fontId="0" fillId="5" borderId="27" xfId="0" applyFont="1" applyFill="1" applyBorder="1" applyAlignment="1" applyProtection="1">
      <alignment horizontal="center" vertical="center"/>
    </xf>
    <xf numFmtId="0" fontId="0" fillId="5" borderId="49" xfId="0" applyFont="1" applyFill="1" applyBorder="1" applyAlignment="1" applyProtection="1">
      <alignment horizontal="center" vertical="center"/>
    </xf>
    <xf numFmtId="3" fontId="0" fillId="5" borderId="50" xfId="0" applyNumberFormat="1" applyFont="1" applyFill="1" applyBorder="1" applyAlignment="1" applyProtection="1">
      <alignment horizontal="center" vertical="center"/>
      <protection locked="0"/>
    </xf>
    <xf numFmtId="10" fontId="0" fillId="5" borderId="51" xfId="0" applyNumberFormat="1" applyFont="1" applyFill="1" applyBorder="1" applyAlignment="1" applyProtection="1">
      <alignment horizontal="center" vertical="center"/>
    </xf>
    <xf numFmtId="3" fontId="0" fillId="5" borderId="12" xfId="0" applyNumberFormat="1" applyFont="1" applyFill="1" applyBorder="1" applyAlignment="1" applyProtection="1">
      <alignment horizontal="center" vertical="center"/>
      <protection locked="0"/>
    </xf>
    <xf numFmtId="10" fontId="0" fillId="5" borderId="37" xfId="0" applyNumberFormat="1" applyFont="1" applyFill="1" applyBorder="1" applyAlignment="1" applyProtection="1">
      <alignment horizontal="center" vertical="center"/>
    </xf>
    <xf numFmtId="0" fontId="0" fillId="5" borderId="30" xfId="0" applyFont="1" applyFill="1" applyBorder="1" applyAlignment="1" applyProtection="1">
      <alignment horizontal="center" vertical="center"/>
    </xf>
    <xf numFmtId="3" fontId="0" fillId="5" borderId="31" xfId="0" applyNumberFormat="1" applyFont="1" applyFill="1" applyBorder="1" applyAlignment="1" applyProtection="1">
      <alignment horizontal="center" vertical="center"/>
      <protection locked="0"/>
    </xf>
    <xf numFmtId="10" fontId="0" fillId="5" borderId="38" xfId="0" applyNumberFormat="1" applyFont="1" applyFill="1" applyBorder="1" applyAlignment="1" applyProtection="1">
      <alignment horizontal="center" vertical="center"/>
    </xf>
    <xf numFmtId="166" fontId="0" fillId="5" borderId="0" xfId="0" applyNumberFormat="1" applyFill="1" applyAlignment="1" applyProtection="1">
      <alignment vertical="center"/>
    </xf>
    <xf numFmtId="166" fontId="0" fillId="6" borderId="3" xfId="0" applyNumberFormat="1" applyFill="1" applyBorder="1" applyAlignment="1" applyProtection="1">
      <alignment vertical="center"/>
    </xf>
    <xf numFmtId="166" fontId="3" fillId="5" borderId="52" xfId="0" applyNumberFormat="1" applyFont="1" applyFill="1" applyBorder="1" applyAlignment="1" applyProtection="1">
      <alignment horizontal="center" vertical="center" wrapText="1"/>
    </xf>
    <xf numFmtId="166" fontId="0" fillId="6" borderId="8" xfId="0" applyNumberForma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166" fontId="3" fillId="5" borderId="31" xfId="0" applyNumberFormat="1" applyFont="1" applyFill="1" applyBorder="1" applyAlignment="1" applyProtection="1">
      <alignment horizontal="center" vertical="center" wrapText="1"/>
    </xf>
    <xf numFmtId="0" fontId="0" fillId="5" borderId="0" xfId="0" applyNumberFormat="1" applyFill="1" applyAlignment="1" applyProtection="1">
      <alignment vertical="center"/>
    </xf>
    <xf numFmtId="0" fontId="0" fillId="6" borderId="3" xfId="0" applyNumberFormat="1" applyFill="1" applyBorder="1" applyAlignment="1" applyProtection="1">
      <alignment vertical="center"/>
    </xf>
    <xf numFmtId="0" fontId="3" fillId="5" borderId="36" xfId="0" applyNumberFormat="1" applyFont="1" applyFill="1" applyBorder="1" applyAlignment="1" applyProtection="1">
      <alignment horizontal="center" vertical="center"/>
    </xf>
    <xf numFmtId="0" fontId="3" fillId="5" borderId="37" xfId="0" applyNumberFormat="1" applyFont="1" applyFill="1" applyBorder="1" applyAlignment="1" applyProtection="1">
      <alignment horizontal="center" vertical="center"/>
    </xf>
    <xf numFmtId="0" fontId="3" fillId="5" borderId="38" xfId="0" applyNumberFormat="1" applyFont="1" applyFill="1" applyBorder="1" applyAlignment="1" applyProtection="1">
      <alignment horizontal="center" vertical="center"/>
    </xf>
    <xf numFmtId="0" fontId="5" fillId="5" borderId="20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right" vertical="center"/>
    </xf>
    <xf numFmtId="0" fontId="3" fillId="5" borderId="19" xfId="0" applyNumberFormat="1" applyFont="1" applyFill="1" applyBorder="1" applyAlignment="1" applyProtection="1">
      <alignment horizontal="right" vertical="center"/>
    </xf>
    <xf numFmtId="0" fontId="0" fillId="6" borderId="8" xfId="0" applyNumberFormat="1" applyFill="1" applyBorder="1" applyAlignment="1" applyProtection="1">
      <alignment vertical="center"/>
    </xf>
    <xf numFmtId="0" fontId="3" fillId="6" borderId="21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166" fontId="3" fillId="5" borderId="53" xfId="0" applyNumberFormat="1" applyFont="1" applyFill="1" applyBorder="1" applyAlignment="1" applyProtection="1">
      <alignment horizontal="center" vertical="center" wrapText="1"/>
    </xf>
    <xf numFmtId="166" fontId="3" fillId="5" borderId="54" xfId="0" applyNumberFormat="1" applyFont="1" applyFill="1" applyBorder="1" applyAlignment="1" applyProtection="1">
      <alignment horizontal="center" vertical="center" wrapText="1"/>
    </xf>
    <xf numFmtId="0" fontId="0" fillId="5" borderId="54" xfId="0" applyFont="1" applyFill="1" applyBorder="1" applyAlignment="1">
      <alignment horizontal="center" vertical="center" wrapText="1"/>
    </xf>
    <xf numFmtId="0" fontId="0" fillId="5" borderId="75" xfId="0" applyFont="1" applyFill="1" applyBorder="1" applyAlignment="1">
      <alignment horizontal="center" vertical="center" wrapText="1"/>
    </xf>
    <xf numFmtId="166" fontId="3" fillId="5" borderId="17" xfId="0" applyNumberFormat="1" applyFont="1" applyFill="1" applyBorder="1" applyAlignment="1" applyProtection="1">
      <alignment horizontal="center" vertical="top" wrapText="1"/>
    </xf>
    <xf numFmtId="0" fontId="0" fillId="5" borderId="17" xfId="0" applyFont="1" applyFill="1" applyBorder="1" applyAlignment="1">
      <alignment horizontal="center" vertical="top" wrapText="1"/>
    </xf>
    <xf numFmtId="166" fontId="3" fillId="5" borderId="16" xfId="0" applyNumberFormat="1" applyFont="1" applyFill="1" applyBorder="1" applyAlignment="1" applyProtection="1">
      <alignment horizontal="center" vertical="top" wrapText="1"/>
    </xf>
    <xf numFmtId="0" fontId="0" fillId="5" borderId="7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10" fontId="3" fillId="5" borderId="51" xfId="0" applyNumberFormat="1" applyFont="1" applyFill="1" applyBorder="1" applyAlignment="1" applyProtection="1">
      <alignment horizontal="center" vertical="center" wrapText="1"/>
    </xf>
    <xf numFmtId="10" fontId="3" fillId="5" borderId="37" xfId="0" applyNumberFormat="1" applyFont="1" applyFill="1" applyBorder="1" applyAlignment="1" applyProtection="1">
      <alignment horizontal="center" vertical="center" wrapText="1"/>
    </xf>
    <xf numFmtId="10" fontId="3" fillId="5" borderId="38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Alignment="1" applyProtection="1">
      <alignment horizontal="center" vertical="center" wrapText="1"/>
    </xf>
    <xf numFmtId="0" fontId="3" fillId="5" borderId="0" xfId="0" applyNumberFormat="1" applyFont="1" applyFill="1" applyAlignment="1" applyProtection="1">
      <alignment horizontal="center" vertical="center" wrapText="1"/>
    </xf>
    <xf numFmtId="0" fontId="3" fillId="5" borderId="0" xfId="0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57" xfId="0" applyFont="1" applyFill="1" applyBorder="1" applyAlignment="1" applyProtection="1">
      <alignment horizontal="center" vertical="center"/>
    </xf>
    <xf numFmtId="0" fontId="3" fillId="5" borderId="58" xfId="0" applyFont="1" applyFill="1" applyBorder="1" applyAlignment="1" applyProtection="1">
      <alignment horizontal="center" vertical="center"/>
    </xf>
    <xf numFmtId="0" fontId="3" fillId="5" borderId="59" xfId="0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right" vertical="center"/>
    </xf>
    <xf numFmtId="164" fontId="0" fillId="5" borderId="0" xfId="0" applyNumberFormat="1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4" fontId="3" fillId="5" borderId="61" xfId="0" applyNumberFormat="1" applyFont="1" applyFill="1" applyBorder="1" applyAlignment="1" applyProtection="1">
      <alignment horizontal="center" vertical="center"/>
    </xf>
    <xf numFmtId="164" fontId="3" fillId="5" borderId="14" xfId="0" applyNumberFormat="1" applyFont="1" applyFill="1" applyBorder="1" applyAlignment="1" applyProtection="1">
      <alignment horizontal="center" vertical="center"/>
    </xf>
    <xf numFmtId="167" fontId="3" fillId="5" borderId="26" xfId="0" applyNumberFormat="1" applyFont="1" applyFill="1" applyBorder="1" applyAlignment="1" applyProtection="1">
      <alignment horizontal="center" vertical="center"/>
    </xf>
    <xf numFmtId="167" fontId="3" fillId="5" borderId="12" xfId="0" applyNumberFormat="1" applyFont="1" applyFill="1" applyBorder="1" applyAlignment="1" applyProtection="1">
      <alignment horizontal="center" vertical="center"/>
    </xf>
    <xf numFmtId="167" fontId="0" fillId="5" borderId="0" xfId="0" applyNumberFormat="1" applyFill="1" applyAlignment="1" applyProtection="1">
      <alignment vertical="center"/>
    </xf>
    <xf numFmtId="167" fontId="0" fillId="6" borderId="3" xfId="0" applyNumberFormat="1" applyFill="1" applyBorder="1" applyAlignment="1" applyProtection="1">
      <alignment vertical="center"/>
    </xf>
    <xf numFmtId="167" fontId="3" fillId="5" borderId="19" xfId="0" applyNumberFormat="1" applyFont="1" applyFill="1" applyBorder="1" applyAlignment="1" applyProtection="1">
      <alignment horizontal="right" vertical="center"/>
    </xf>
    <xf numFmtId="167" fontId="3" fillId="6" borderId="21" xfId="0" applyNumberFormat="1" applyFont="1" applyFill="1" applyBorder="1" applyAlignment="1" applyProtection="1">
      <alignment horizontal="right" vertical="center"/>
    </xf>
    <xf numFmtId="167" fontId="3" fillId="5" borderId="2" xfId="0" applyNumberFormat="1" applyFont="1" applyFill="1" applyBorder="1" applyAlignment="1" applyProtection="1">
      <alignment vertical="center" wrapText="1"/>
    </xf>
    <xf numFmtId="167" fontId="3" fillId="5" borderId="7" xfId="0" applyNumberFormat="1" applyFont="1" applyFill="1" applyBorder="1" applyAlignment="1" applyProtection="1">
      <alignment vertical="center" wrapText="1"/>
    </xf>
    <xf numFmtId="167" fontId="3" fillId="5" borderId="28" xfId="0" applyNumberFormat="1" applyFont="1" applyFill="1" applyBorder="1" applyAlignment="1" applyProtection="1">
      <alignment vertical="center"/>
    </xf>
    <xf numFmtId="167" fontId="3" fillId="5" borderId="32" xfId="0" applyNumberFormat="1" applyFont="1" applyFill="1" applyBorder="1" applyAlignment="1" applyProtection="1">
      <alignment vertical="center"/>
    </xf>
    <xf numFmtId="167" fontId="3" fillId="5" borderId="29" xfId="0" applyNumberFormat="1" applyFont="1" applyFill="1" applyBorder="1" applyAlignment="1" applyProtection="1">
      <alignment vertical="center"/>
    </xf>
    <xf numFmtId="167" fontId="3" fillId="6" borderId="21" xfId="0" applyNumberFormat="1" applyFont="1" applyFill="1" applyBorder="1" applyAlignment="1" applyProtection="1">
      <alignment vertical="center"/>
    </xf>
    <xf numFmtId="0" fontId="3" fillId="5" borderId="31" xfId="0" applyNumberFormat="1" applyFont="1" applyFill="1" applyBorder="1" applyAlignment="1" applyProtection="1">
      <alignment horizontal="center" vertical="center" wrapText="1"/>
    </xf>
    <xf numFmtId="0" fontId="3" fillId="5" borderId="15" xfId="0" applyNumberFormat="1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164" fontId="0" fillId="6" borderId="5" xfId="0" applyNumberFormat="1" applyFill="1" applyBorder="1" applyAlignment="1" applyProtection="1">
      <alignment vertical="center"/>
    </xf>
    <xf numFmtId="164" fontId="0" fillId="6" borderId="6" xfId="0" applyNumberFormat="1" applyFill="1" applyBorder="1" applyAlignment="1" applyProtection="1">
      <alignment vertical="center"/>
    </xf>
    <xf numFmtId="164" fontId="3" fillId="5" borderId="15" xfId="0" applyNumberFormat="1" applyFont="1" applyFill="1" applyBorder="1" applyAlignment="1" applyProtection="1">
      <alignment horizontal="center" vertical="center"/>
    </xf>
    <xf numFmtId="0" fontId="0" fillId="5" borderId="26" xfId="0" applyFont="1" applyFill="1" applyBorder="1" applyAlignment="1" applyProtection="1">
      <alignment horizontal="center" vertical="center"/>
      <protection locked="0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10" fontId="0" fillId="5" borderId="12" xfId="0" applyNumberFormat="1" applyFont="1" applyFill="1" applyBorder="1" applyAlignment="1" applyProtection="1">
      <alignment horizontal="center" vertical="center"/>
      <protection locked="0"/>
    </xf>
    <xf numFmtId="10" fontId="0" fillId="5" borderId="31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vertical="center"/>
    </xf>
    <xf numFmtId="0" fontId="3" fillId="5" borderId="23" xfId="0" applyNumberFormat="1" applyFont="1" applyFill="1" applyBorder="1" applyAlignment="1" applyProtection="1">
      <alignment horizontal="center" vertical="center" wrapText="1"/>
    </xf>
    <xf numFmtId="0" fontId="3" fillId="5" borderId="30" xfId="0" applyNumberFormat="1" applyFont="1" applyFill="1" applyBorder="1" applyAlignment="1" applyProtection="1">
      <alignment horizontal="center" vertical="center" wrapText="1"/>
    </xf>
    <xf numFmtId="0" fontId="5" fillId="5" borderId="25" xfId="0" applyNumberFormat="1" applyFont="1" applyFill="1" applyBorder="1" applyAlignment="1" applyProtection="1">
      <alignment horizontal="center" vertical="center" wrapText="1"/>
    </xf>
    <xf numFmtId="0" fontId="5" fillId="5" borderId="26" xfId="0" applyNumberFormat="1" applyFont="1" applyFill="1" applyBorder="1" applyAlignment="1" applyProtection="1">
      <alignment horizontal="center" vertical="center" wrapText="1"/>
    </xf>
    <xf numFmtId="0" fontId="5" fillId="5" borderId="61" xfId="0" applyNumberFormat="1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right" vertical="center"/>
    </xf>
    <xf numFmtId="0" fontId="13" fillId="5" borderId="54" xfId="0" applyFont="1" applyFill="1" applyBorder="1" applyAlignment="1" applyProtection="1">
      <alignment horizontal="center" vertical="center"/>
    </xf>
    <xf numFmtId="166" fontId="3" fillId="5" borderId="18" xfId="0" applyNumberFormat="1" applyFont="1" applyFill="1" applyBorder="1" applyAlignment="1" applyProtection="1">
      <alignment horizontal="center" vertical="center" wrapText="1"/>
    </xf>
    <xf numFmtId="0" fontId="12" fillId="0" borderId="0" xfId="2"/>
    <xf numFmtId="0" fontId="19" fillId="0" borderId="6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166" fontId="3" fillId="5" borderId="27" xfId="0" applyNumberFormat="1" applyFont="1" applyFill="1" applyBorder="1" applyAlignment="1" applyProtection="1">
      <alignment horizontal="center" vertical="center" wrapText="1"/>
    </xf>
    <xf numFmtId="166" fontId="3" fillId="5" borderId="12" xfId="0" applyNumberFormat="1" applyFont="1" applyFill="1" applyBorder="1" applyAlignment="1" applyProtection="1">
      <alignment horizontal="center" vertical="center" wrapText="1"/>
    </xf>
    <xf numFmtId="166" fontId="3" fillId="5" borderId="37" xfId="0" applyNumberFormat="1" applyFont="1" applyFill="1" applyBorder="1" applyAlignment="1" applyProtection="1">
      <alignment horizontal="center" vertical="center" wrapText="1"/>
    </xf>
    <xf numFmtId="166" fontId="3" fillId="5" borderId="37" xfId="0" quotePrefix="1" applyNumberFormat="1" applyFont="1" applyFill="1" applyBorder="1" applyAlignment="1" applyProtection="1">
      <alignment horizontal="center" vertical="center" wrapText="1"/>
    </xf>
    <xf numFmtId="166" fontId="3" fillId="5" borderId="12" xfId="0" quotePrefix="1" applyNumberFormat="1" applyFont="1" applyFill="1" applyBorder="1" applyAlignment="1" applyProtection="1">
      <alignment horizontal="center" vertical="center" wrapText="1"/>
    </xf>
    <xf numFmtId="166" fontId="3" fillId="5" borderId="14" xfId="0" quotePrefix="1" applyNumberFormat="1" applyFont="1" applyFill="1" applyBorder="1" applyAlignment="1" applyProtection="1">
      <alignment horizontal="center" vertical="center" wrapText="1"/>
    </xf>
    <xf numFmtId="2" fontId="3" fillId="5" borderId="37" xfId="0" applyNumberFormat="1" applyFont="1" applyFill="1" applyBorder="1" applyAlignment="1" applyProtection="1">
      <alignment horizontal="center" vertical="center"/>
      <protection locked="0"/>
    </xf>
    <xf numFmtId="2" fontId="3" fillId="5" borderId="64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vertical="center" wrapText="1"/>
    </xf>
    <xf numFmtId="0" fontId="3" fillId="5" borderId="38" xfId="0" applyNumberFormat="1" applyFont="1" applyFill="1" applyBorder="1" applyAlignment="1" applyProtection="1">
      <alignment horizontal="center" vertical="center" wrapText="1"/>
    </xf>
    <xf numFmtId="167" fontId="3" fillId="5" borderId="3" xfId="0" applyNumberFormat="1" applyFont="1" applyFill="1" applyBorder="1" applyAlignment="1" applyProtection="1">
      <alignment vertical="center" wrapText="1"/>
    </xf>
    <xf numFmtId="167" fontId="3" fillId="5" borderId="8" xfId="0" applyNumberFormat="1" applyFont="1" applyFill="1" applyBorder="1" applyAlignment="1" applyProtection="1">
      <alignment vertical="center" wrapText="1"/>
    </xf>
    <xf numFmtId="167" fontId="3" fillId="5" borderId="39" xfId="0" applyNumberFormat="1" applyFont="1" applyFill="1" applyBorder="1" applyAlignment="1" applyProtection="1">
      <alignment vertical="center"/>
    </xf>
    <xf numFmtId="167" fontId="3" fillId="5" borderId="46" xfId="0" applyNumberFormat="1" applyFont="1" applyFill="1" applyBorder="1" applyAlignment="1" applyProtection="1">
      <alignment vertical="center"/>
    </xf>
    <xf numFmtId="167" fontId="3" fillId="5" borderId="40" xfId="0" applyNumberFormat="1" applyFont="1" applyFill="1" applyBorder="1" applyAlignment="1" applyProtection="1">
      <alignment vertical="center"/>
    </xf>
    <xf numFmtId="0" fontId="11" fillId="4" borderId="65" xfId="7" applyFont="1" applyFill="1" applyBorder="1" applyAlignment="1">
      <alignment horizontal="center"/>
    </xf>
    <xf numFmtId="0" fontId="11" fillId="4" borderId="65" xfId="7" applyNumberFormat="1" applyFont="1" applyFill="1" applyBorder="1" applyAlignment="1">
      <alignment horizontal="center"/>
    </xf>
    <xf numFmtId="1" fontId="11" fillId="0" borderId="1" xfId="7" applyNumberFormat="1" applyFont="1" applyFill="1" applyBorder="1" applyAlignment="1">
      <alignment wrapText="1"/>
    </xf>
    <xf numFmtId="0" fontId="11" fillId="0" borderId="1" xfId="7" applyNumberFormat="1" applyFont="1" applyFill="1" applyBorder="1" applyAlignment="1">
      <alignment wrapText="1"/>
    </xf>
    <xf numFmtId="0" fontId="10" fillId="0" borderId="0" xfId="7" applyNumberFormat="1"/>
    <xf numFmtId="3" fontId="0" fillId="5" borderId="61" xfId="0" applyNumberFormat="1" applyFill="1" applyBorder="1" applyAlignment="1" applyProtection="1">
      <alignment horizontal="left" vertical="center"/>
      <protection locked="0"/>
    </xf>
    <xf numFmtId="3" fontId="0" fillId="5" borderId="14" xfId="0" applyNumberFormat="1" applyFill="1" applyBorder="1" applyAlignment="1" applyProtection="1">
      <alignment horizontal="left" vertical="center"/>
      <protection locked="0"/>
    </xf>
    <xf numFmtId="14" fontId="0" fillId="5" borderId="14" xfId="0" applyNumberFormat="1" applyFill="1" applyBorder="1" applyAlignment="1" applyProtection="1">
      <alignment horizontal="left" vertical="center"/>
      <protection locked="0"/>
    </xf>
    <xf numFmtId="3" fontId="0" fillId="5" borderId="15" xfId="0" applyNumberFormat="1" applyFill="1" applyBorder="1" applyAlignment="1" applyProtection="1">
      <alignment horizontal="left" vertical="center"/>
      <protection locked="0"/>
    </xf>
    <xf numFmtId="14" fontId="3" fillId="5" borderId="41" xfId="0" applyNumberFormat="1" applyFont="1" applyFill="1" applyBorder="1" applyAlignment="1" applyProtection="1">
      <alignment horizontal="left" vertical="center" wrapText="1"/>
    </xf>
    <xf numFmtId="0" fontId="5" fillId="5" borderId="57" xfId="0" applyNumberFormat="1" applyFont="1" applyFill="1" applyBorder="1" applyAlignment="1" applyProtection="1">
      <alignment horizontal="center" vertical="center" wrapText="1"/>
    </xf>
    <xf numFmtId="0" fontId="0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5" borderId="30" xfId="0" applyNumberFormat="1" applyFont="1" applyFill="1" applyBorder="1" applyAlignment="1" applyProtection="1">
      <alignment horizontal="center" vertical="center"/>
      <protection locked="0"/>
    </xf>
    <xf numFmtId="0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NumberFormat="1" applyFont="1" applyFill="1" applyBorder="1" applyAlignment="1" applyProtection="1">
      <alignment horizontal="center" vertical="center"/>
      <protection locked="0"/>
    </xf>
    <xf numFmtId="14" fontId="0" fillId="5" borderId="35" xfId="0" applyNumberFormat="1" applyFill="1" applyBorder="1" applyAlignment="1" applyProtection="1">
      <alignment vertical="center"/>
    </xf>
    <xf numFmtId="14" fontId="0" fillId="5" borderId="41" xfId="0" applyNumberFormat="1" applyFill="1" applyBorder="1" applyAlignment="1" applyProtection="1">
      <alignment vertical="center"/>
    </xf>
    <xf numFmtId="0" fontId="0" fillId="5" borderId="34" xfId="0" applyFill="1" applyBorder="1" applyAlignment="1" applyProtection="1">
      <alignment horizontal="left" vertical="center"/>
    </xf>
    <xf numFmtId="0" fontId="0" fillId="5" borderId="41" xfId="0" applyFill="1" applyBorder="1" applyAlignment="1" applyProtection="1">
      <alignment horizontal="left" vertical="center"/>
    </xf>
    <xf numFmtId="14" fontId="0" fillId="5" borderId="41" xfId="0" applyNumberFormat="1" applyFill="1" applyBorder="1" applyAlignment="1" applyProtection="1">
      <alignment horizontal="left" vertical="center"/>
    </xf>
    <xf numFmtId="0" fontId="0" fillId="5" borderId="35" xfId="0" applyFill="1" applyBorder="1" applyAlignment="1" applyProtection="1">
      <alignment horizontal="left" vertical="center"/>
    </xf>
    <xf numFmtId="0" fontId="0" fillId="6" borderId="3" xfId="0" applyFill="1" applyBorder="1" applyAlignment="1" applyProtection="1">
      <alignment horizontal="left" vertical="center"/>
    </xf>
    <xf numFmtId="14" fontId="0" fillId="5" borderId="35" xfId="0" applyNumberFormat="1" applyFill="1" applyBorder="1" applyAlignment="1" applyProtection="1">
      <alignment horizontal="left" vertical="center"/>
    </xf>
    <xf numFmtId="2" fontId="3" fillId="5" borderId="34" xfId="0" applyNumberFormat="1" applyFont="1" applyFill="1" applyBorder="1" applyAlignment="1" applyProtection="1">
      <alignment horizontal="left" vertical="center"/>
      <protection locked="0"/>
    </xf>
    <xf numFmtId="14" fontId="3" fillId="5" borderId="35" xfId="0" applyNumberFormat="1" applyFont="1" applyFill="1" applyBorder="1" applyAlignment="1" applyProtection="1">
      <alignment horizontal="left" vertical="center"/>
      <protection locked="0"/>
    </xf>
    <xf numFmtId="164" fontId="3" fillId="5" borderId="61" xfId="0" applyNumberFormat="1" applyFont="1" applyFill="1" applyBorder="1" applyAlignment="1" applyProtection="1">
      <alignment horizontal="center" vertical="center"/>
      <protection locked="0"/>
    </xf>
    <xf numFmtId="164" fontId="3" fillId="5" borderId="14" xfId="0" applyNumberFormat="1" applyFont="1" applyFill="1" applyBorder="1" applyAlignment="1" applyProtection="1">
      <alignment horizontal="center"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NumberFormat="1" applyFont="1" applyFill="1" applyBorder="1" applyAlignment="1" applyProtection="1">
      <alignment horizontal="center" vertical="center" wrapText="1"/>
    </xf>
    <xf numFmtId="0" fontId="3" fillId="5" borderId="26" xfId="0" applyNumberFormat="1" applyFont="1" applyFill="1" applyBorder="1" applyAlignment="1" applyProtection="1">
      <alignment horizontal="center" vertical="center"/>
    </xf>
    <xf numFmtId="0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3" fillId="5" borderId="25" xfId="0" applyNumberFormat="1" applyFont="1" applyFill="1" applyBorder="1" applyAlignment="1" applyProtection="1">
      <alignment horizontal="center" vertical="center"/>
      <protection locked="0"/>
    </xf>
    <xf numFmtId="0" fontId="3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NumberFormat="1" applyFont="1" applyFill="1" applyBorder="1" applyAlignment="1" applyProtection="1">
      <alignment horizontal="center" vertical="center"/>
    </xf>
    <xf numFmtId="0" fontId="3" fillId="5" borderId="23" xfId="0" applyNumberFormat="1" applyFont="1" applyFill="1" applyBorder="1" applyAlignment="1" applyProtection="1">
      <alignment horizontal="center" vertical="center"/>
      <protection locked="0"/>
    </xf>
    <xf numFmtId="0" fontId="3" fillId="5" borderId="30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3" fillId="5" borderId="42" xfId="0" applyNumberFormat="1" applyFont="1" applyFill="1" applyBorder="1" applyAlignment="1" applyProtection="1">
      <alignment horizontal="center" vertical="center"/>
      <protection locked="0"/>
    </xf>
    <xf numFmtId="0" fontId="3" fillId="5" borderId="61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11" xfId="0" applyNumberFormat="1" applyFill="1" applyBorder="1" applyAlignment="1" applyProtection="1">
      <alignment horizontal="center" vertical="center"/>
    </xf>
    <xf numFmtId="0" fontId="0" fillId="5" borderId="10" xfId="0" applyNumberFormat="1" applyFill="1" applyBorder="1" applyAlignment="1" applyProtection="1">
      <alignment horizontal="center" vertical="center"/>
    </xf>
    <xf numFmtId="0" fontId="3" fillId="5" borderId="25" xfId="0" applyNumberFormat="1" applyFont="1" applyFill="1" applyBorder="1" applyAlignment="1" applyProtection="1">
      <alignment horizontal="center" vertical="center"/>
    </xf>
    <xf numFmtId="0" fontId="5" fillId="5" borderId="11" xfId="0" applyNumberFormat="1" applyFont="1" applyFill="1" applyBorder="1" applyAlignment="1" applyProtection="1">
      <alignment horizontal="center" vertical="center"/>
    </xf>
    <xf numFmtId="0" fontId="5" fillId="5" borderId="10" xfId="0" applyNumberFormat="1" applyFont="1" applyFill="1" applyBorder="1" applyAlignment="1" applyProtection="1">
      <alignment horizontal="center" vertical="center"/>
    </xf>
    <xf numFmtId="0" fontId="5" fillId="6" borderId="21" xfId="0" applyNumberFormat="1" applyFont="1" applyFill="1" applyBorder="1" applyAlignment="1" applyProtection="1">
      <alignment horizontal="center" vertical="center"/>
    </xf>
    <xf numFmtId="0" fontId="3" fillId="2" borderId="44" xfId="0" applyNumberFormat="1" applyFont="1" applyFill="1" applyBorder="1" applyAlignment="1" applyProtection="1">
      <alignment horizontal="center" vertical="center"/>
    </xf>
    <xf numFmtId="0" fontId="3" fillId="2" borderId="60" xfId="0" applyNumberFormat="1" applyFont="1" applyFill="1" applyBorder="1" applyAlignment="1" applyProtection="1">
      <alignment horizontal="center" vertical="center"/>
    </xf>
    <xf numFmtId="0" fontId="3" fillId="3" borderId="16" xfId="0" applyNumberFormat="1" applyFont="1" applyFill="1" applyBorder="1" applyAlignment="1" applyProtection="1">
      <alignment horizontal="center"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Alignment="1" applyProtection="1">
      <alignment horizontal="center" vertical="center"/>
    </xf>
    <xf numFmtId="0" fontId="0" fillId="6" borderId="3" xfId="0" applyNumberFormat="1" applyFill="1" applyBorder="1" applyAlignment="1" applyProtection="1">
      <alignment horizontal="center" vertical="center"/>
    </xf>
    <xf numFmtId="0" fontId="3" fillId="5" borderId="17" xfId="0" applyNumberFormat="1" applyFont="1" applyFill="1" applyBorder="1" applyAlignment="1" applyProtection="1">
      <alignment horizontal="center" vertical="center" wrapText="1"/>
    </xf>
    <xf numFmtId="0" fontId="3" fillId="5" borderId="22" xfId="0" applyNumberFormat="1" applyFont="1" applyFill="1" applyBorder="1" applyAlignment="1" applyProtection="1">
      <alignment horizontal="center" vertical="center" wrapText="1"/>
    </xf>
    <xf numFmtId="0" fontId="3" fillId="5" borderId="18" xfId="0" applyNumberFormat="1" applyFont="1" applyFill="1" applyBorder="1" applyAlignment="1" applyProtection="1">
      <alignment horizontal="center" vertical="center" wrapText="1"/>
    </xf>
    <xf numFmtId="0" fontId="3" fillId="5" borderId="61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0" fontId="3" fillId="5" borderId="15" xfId="0" applyNumberFormat="1" applyFont="1" applyFill="1" applyBorder="1" applyAlignment="1" applyProtection="1">
      <alignment horizontal="center" vertical="center"/>
    </xf>
    <xf numFmtId="0" fontId="5" fillId="5" borderId="42" xfId="0" applyNumberFormat="1" applyFont="1" applyFill="1" applyBorder="1" applyAlignment="1" applyProtection="1">
      <alignment horizontal="center" vertical="center"/>
    </xf>
    <xf numFmtId="0" fontId="3" fillId="2" borderId="63" xfId="0" applyNumberFormat="1" applyFont="1" applyFill="1" applyBorder="1" applyAlignment="1" applyProtection="1">
      <alignment horizontal="center" vertical="center"/>
    </xf>
    <xf numFmtId="0" fontId="3" fillId="3" borderId="18" xfId="0" applyNumberFormat="1" applyFont="1" applyFill="1" applyBorder="1" applyAlignment="1" applyProtection="1">
      <alignment horizontal="center" vertical="center"/>
    </xf>
    <xf numFmtId="0" fontId="0" fillId="6" borderId="8" xfId="0" applyNumberFormat="1" applyFill="1" applyBorder="1" applyAlignment="1" applyProtection="1">
      <alignment horizontal="center" vertical="center"/>
    </xf>
    <xf numFmtId="0" fontId="5" fillId="5" borderId="43" xfId="0" applyNumberFormat="1" applyFont="1" applyFill="1" applyBorder="1" applyAlignment="1" applyProtection="1">
      <alignment horizontal="center" vertical="center"/>
    </xf>
    <xf numFmtId="0" fontId="3" fillId="5" borderId="67" xfId="0" applyNumberFormat="1" applyFont="1" applyFill="1" applyBorder="1" applyAlignment="1" applyProtection="1">
      <alignment horizontal="center" vertical="center"/>
      <protection locked="0"/>
    </xf>
    <xf numFmtId="0" fontId="3" fillId="5" borderId="32" xfId="0" applyNumberFormat="1" applyFont="1" applyFill="1" applyBorder="1" applyAlignment="1" applyProtection="1">
      <alignment horizontal="center" vertical="center"/>
      <protection locked="0"/>
    </xf>
    <xf numFmtId="0" fontId="3" fillId="5" borderId="68" xfId="0" applyNumberFormat="1" applyFont="1" applyFill="1" applyBorder="1" applyAlignment="1" applyProtection="1">
      <alignment horizontal="center" vertical="center"/>
      <protection locked="0"/>
    </xf>
    <xf numFmtId="0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22" xfId="0" applyNumberFormat="1" applyFont="1" applyFill="1" applyBorder="1" applyAlignment="1" applyProtection="1">
      <alignment horizontal="center" vertical="center" wrapText="1"/>
    </xf>
    <xf numFmtId="0" fontId="5" fillId="5" borderId="52" xfId="0" applyNumberFormat="1" applyFont="1" applyFill="1" applyBorder="1" applyAlignment="1" applyProtection="1">
      <alignment horizontal="center" vertical="center" wrapText="1"/>
    </xf>
    <xf numFmtId="0" fontId="3" fillId="5" borderId="52" xfId="0" applyNumberFormat="1" applyFont="1" applyFill="1" applyBorder="1" applyAlignment="1" applyProtection="1">
      <alignment horizontal="center" vertical="center" wrapText="1"/>
    </xf>
    <xf numFmtId="0" fontId="3" fillId="5" borderId="24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23" xfId="0" applyNumberFormat="1" applyFont="1" applyFill="1" applyBorder="1" applyAlignment="1" applyProtection="1">
      <alignment horizontal="center" vertical="center"/>
    </xf>
    <xf numFmtId="0" fontId="5" fillId="5" borderId="45" xfId="0" applyNumberFormat="1" applyFont="1" applyFill="1" applyBorder="1" applyAlignment="1" applyProtection="1">
      <alignment horizontal="center" vertical="center"/>
    </xf>
    <xf numFmtId="0" fontId="3" fillId="7" borderId="16" xfId="0" applyNumberFormat="1" applyFont="1" applyFill="1" applyBorder="1" applyAlignment="1" applyProtection="1">
      <alignment horizontal="center" vertical="center"/>
    </xf>
    <xf numFmtId="0" fontId="3" fillId="7" borderId="17" xfId="0" applyNumberFormat="1" applyFont="1" applyFill="1" applyBorder="1" applyAlignment="1" applyProtection="1">
      <alignment horizontal="center" vertical="center"/>
    </xf>
    <xf numFmtId="0" fontId="0" fillId="6" borderId="21" xfId="0" applyNumberFormat="1" applyFill="1" applyBorder="1" applyAlignment="1" applyProtection="1">
      <alignment vertical="center"/>
    </xf>
    <xf numFmtId="0" fontId="5" fillId="5" borderId="26" xfId="0" applyNumberFormat="1" applyFont="1" applyFill="1" applyBorder="1" applyAlignment="1" applyProtection="1">
      <alignment horizontal="center" vertical="center"/>
    </xf>
    <xf numFmtId="0" fontId="5" fillId="5" borderId="43" xfId="0" applyNumberFormat="1" applyFont="1" applyFill="1" applyBorder="1" applyAlignment="1" applyProtection="1">
      <alignment vertical="center"/>
    </xf>
    <xf numFmtId="0" fontId="3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5" borderId="55" xfId="0" applyNumberFormat="1" applyFont="1" applyFill="1" applyBorder="1" applyAlignment="1" applyProtection="1">
      <alignment horizontal="center" vertical="center" wrapText="1"/>
    </xf>
    <xf numFmtId="0" fontId="3" fillId="5" borderId="54" xfId="0" applyNumberFormat="1" applyFont="1" applyFill="1" applyBorder="1" applyAlignment="1" applyProtection="1">
      <alignment horizontal="center" vertical="center" wrapText="1"/>
    </xf>
    <xf numFmtId="0" fontId="5" fillId="5" borderId="54" xfId="0" applyNumberFormat="1" applyFont="1" applyFill="1" applyBorder="1" applyAlignment="1" applyProtection="1">
      <alignment horizontal="center" vertical="center" wrapText="1"/>
    </xf>
    <xf numFmtId="0" fontId="0" fillId="5" borderId="54" xfId="0" applyNumberFormat="1" applyFont="1" applyFill="1" applyBorder="1" applyAlignment="1">
      <alignment horizontal="center" vertical="center" wrapText="1"/>
    </xf>
    <xf numFmtId="0" fontId="13" fillId="5" borderId="54" xfId="0" applyNumberFormat="1" applyFont="1" applyFill="1" applyBorder="1" applyAlignment="1">
      <alignment horizontal="center" vertical="center" wrapText="1"/>
    </xf>
    <xf numFmtId="0" fontId="3" fillId="5" borderId="53" xfId="0" applyNumberFormat="1" applyFont="1" applyFill="1" applyBorder="1" applyAlignment="1" applyProtection="1">
      <alignment horizontal="center" vertical="center" wrapText="1"/>
    </xf>
    <xf numFmtId="0" fontId="0" fillId="5" borderId="66" xfId="0" applyNumberFormat="1" applyFont="1" applyFill="1" applyBorder="1" applyAlignment="1">
      <alignment horizontal="center" vertical="center" wrapText="1"/>
    </xf>
    <xf numFmtId="0" fontId="5" fillId="5" borderId="16" xfId="0" applyNumberFormat="1" applyFont="1" applyFill="1" applyBorder="1" applyAlignment="1" applyProtection="1">
      <alignment horizontal="center" vertical="top" wrapText="1"/>
    </xf>
    <xf numFmtId="0" fontId="3" fillId="5" borderId="17" xfId="0" applyNumberFormat="1" applyFont="1" applyFill="1" applyBorder="1" applyAlignment="1" applyProtection="1">
      <alignment horizontal="center" vertical="top" wrapText="1"/>
    </xf>
    <xf numFmtId="0" fontId="5" fillId="5" borderId="17" xfId="0" applyNumberFormat="1" applyFont="1" applyFill="1" applyBorder="1" applyAlignment="1" applyProtection="1">
      <alignment horizontal="center" vertical="top" wrapText="1"/>
    </xf>
    <xf numFmtId="0" fontId="0" fillId="5" borderId="17" xfId="0" applyNumberFormat="1" applyFont="1" applyFill="1" applyBorder="1" applyAlignment="1">
      <alignment horizontal="center" vertical="top" wrapText="1"/>
    </xf>
    <xf numFmtId="0" fontId="13" fillId="5" borderId="17" xfId="0" applyNumberFormat="1" applyFont="1" applyFill="1" applyBorder="1" applyAlignment="1">
      <alignment horizontal="center" vertical="top" wrapText="1"/>
    </xf>
    <xf numFmtId="0" fontId="3" fillId="5" borderId="16" xfId="0" applyNumberFormat="1" applyFont="1" applyFill="1" applyBorder="1" applyAlignment="1" applyProtection="1">
      <alignment horizontal="center" vertical="top" wrapText="1"/>
    </xf>
    <xf numFmtId="0" fontId="0" fillId="5" borderId="22" xfId="0" applyNumberFormat="1" applyFont="1" applyFill="1" applyBorder="1" applyAlignment="1">
      <alignment horizontal="center" vertical="top" wrapText="1"/>
    </xf>
    <xf numFmtId="0" fontId="3" fillId="5" borderId="28" xfId="0" applyNumberFormat="1" applyFont="1" applyFill="1" applyBorder="1" applyAlignment="1" applyProtection="1">
      <alignment horizontal="center" vertical="center"/>
    </xf>
    <xf numFmtId="0" fontId="3" fillId="5" borderId="32" xfId="0" applyNumberFormat="1" applyFont="1" applyFill="1" applyBorder="1" applyAlignment="1" applyProtection="1">
      <alignment horizontal="center" vertical="center"/>
    </xf>
    <xf numFmtId="0" fontId="3" fillId="5" borderId="29" xfId="0" applyNumberFormat="1" applyFont="1" applyFill="1" applyBorder="1" applyAlignment="1" applyProtection="1">
      <alignment horizontal="center" vertical="center"/>
    </xf>
    <xf numFmtId="0" fontId="3" fillId="7" borderId="42" xfId="0" applyNumberFormat="1" applyFont="1" applyFill="1" applyBorder="1" applyAlignment="1" applyProtection="1">
      <alignment horizontal="center" vertical="center"/>
    </xf>
    <xf numFmtId="0" fontId="3" fillId="8" borderId="16" xfId="0" applyNumberFormat="1" applyFont="1" applyFill="1" applyBorder="1" applyAlignment="1" applyProtection="1">
      <alignment horizontal="center" vertical="center"/>
    </xf>
    <xf numFmtId="0" fontId="3" fillId="8" borderId="17" xfId="0" applyNumberFormat="1" applyFont="1" applyFill="1" applyBorder="1" applyAlignment="1" applyProtection="1">
      <alignment horizontal="center" vertical="center"/>
    </xf>
    <xf numFmtId="0" fontId="3" fillId="8" borderId="42" xfId="0" applyNumberFormat="1" applyFont="1" applyFill="1" applyBorder="1" applyAlignment="1" applyProtection="1">
      <alignment horizontal="center" vertical="center"/>
    </xf>
    <xf numFmtId="0" fontId="5" fillId="5" borderId="36" xfId="0" applyNumberFormat="1" applyFont="1" applyFill="1" applyBorder="1" applyAlignment="1" applyProtection="1">
      <alignment horizontal="center" vertical="center"/>
    </xf>
    <xf numFmtId="0" fontId="3" fillId="5" borderId="20" xfId="0" applyNumberFormat="1" applyFont="1" applyFill="1" applyBorder="1" applyAlignment="1" applyProtection="1">
      <alignment horizontal="center" vertical="center"/>
    </xf>
    <xf numFmtId="0" fontId="3" fillId="5" borderId="42" xfId="0" applyNumberFormat="1" applyFont="1" applyFill="1" applyBorder="1" applyAlignment="1" applyProtection="1">
      <alignment horizontal="center" vertical="center"/>
    </xf>
    <xf numFmtId="0" fontId="3" fillId="5" borderId="34" xfId="0" applyNumberFormat="1" applyFont="1" applyFill="1" applyBorder="1" applyAlignment="1" applyProtection="1">
      <alignment horizontal="center" vertical="center"/>
      <protection locked="0"/>
    </xf>
    <xf numFmtId="0" fontId="3" fillId="5" borderId="41" xfId="0" applyNumberFormat="1" applyFont="1" applyFill="1" applyBorder="1" applyAlignment="1" applyProtection="1">
      <alignment horizontal="center" vertical="center"/>
      <protection locked="0"/>
    </xf>
    <xf numFmtId="0" fontId="3" fillId="5" borderId="35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66" xfId="0" applyNumberFormat="1" applyFont="1" applyFill="1" applyBorder="1" applyAlignment="1" applyProtection="1">
      <alignment horizontal="center" vertical="center" wrapText="1"/>
    </xf>
    <xf numFmtId="0" fontId="3" fillId="5" borderId="34" xfId="0" applyNumberFormat="1" applyFont="1" applyFill="1" applyBorder="1" applyAlignment="1" applyProtection="1">
      <alignment horizontal="center" vertical="center"/>
    </xf>
    <xf numFmtId="0" fontId="3" fillId="5" borderId="41" xfId="0" applyNumberFormat="1" applyFont="1" applyFill="1" applyBorder="1" applyAlignment="1" applyProtection="1">
      <alignment horizontal="center" vertical="center"/>
    </xf>
    <xf numFmtId="0" fontId="3" fillId="5" borderId="35" xfId="0" applyNumberFormat="1" applyFont="1" applyFill="1" applyBorder="1" applyAlignment="1" applyProtection="1">
      <alignment horizontal="center" vertical="center"/>
    </xf>
    <xf numFmtId="0" fontId="5" fillId="5" borderId="19" xfId="0" applyNumberFormat="1" applyFont="1" applyFill="1" applyBorder="1" applyAlignment="1" applyProtection="1">
      <alignment horizontal="center" vertical="center"/>
    </xf>
    <xf numFmtId="0" fontId="3" fillId="5" borderId="16" xfId="0" applyNumberFormat="1" applyFont="1" applyFill="1" applyBorder="1" applyAlignment="1" applyProtection="1">
      <alignment horizontal="center" vertical="center"/>
    </xf>
    <xf numFmtId="0" fontId="3" fillId="5" borderId="17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Border="1" applyAlignment="1">
      <alignment horizontal="center" vertical="center" wrapText="1"/>
    </xf>
    <xf numFmtId="0" fontId="3" fillId="5" borderId="10" xfId="0" applyNumberFormat="1" applyFont="1" applyFill="1" applyBorder="1" applyAlignment="1" applyProtection="1">
      <alignment horizontal="center" vertical="center"/>
    </xf>
    <xf numFmtId="0" fontId="3" fillId="5" borderId="44" xfId="0" applyNumberFormat="1" applyFont="1" applyFill="1" applyBorder="1" applyAlignment="1" applyProtection="1">
      <alignment horizontal="center" vertical="center" wrapText="1"/>
    </xf>
    <xf numFmtId="0" fontId="5" fillId="5" borderId="60" xfId="0" applyNumberFormat="1" applyFont="1" applyFill="1" applyBorder="1" applyAlignment="1" applyProtection="1">
      <alignment horizontal="center" vertical="center" wrapText="1"/>
    </xf>
    <xf numFmtId="0" fontId="5" fillId="5" borderId="63" xfId="0" applyNumberFormat="1" applyFont="1" applyFill="1" applyBorder="1" applyAlignment="1" applyProtection="1">
      <alignment horizontal="center" vertical="center" wrapText="1"/>
    </xf>
    <xf numFmtId="166" fontId="3" fillId="5" borderId="55" xfId="0" applyNumberFormat="1" applyFont="1" applyFill="1" applyBorder="1" applyAlignment="1" applyProtection="1">
      <alignment horizontal="center" vertical="center" wrapText="1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45" xfId="0" applyNumberFormat="1" applyFont="1" applyFill="1" applyBorder="1" applyAlignment="1" applyProtection="1">
      <alignment horizontal="center" vertical="center"/>
    </xf>
    <xf numFmtId="0" fontId="3" fillId="5" borderId="19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Alignment="1" applyProtection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3" fillId="5" borderId="28" xfId="0" applyNumberFormat="1" applyFont="1" applyFill="1" applyBorder="1" applyAlignment="1" applyProtection="1">
      <alignment horizontal="right" vertical="center" wrapText="1"/>
    </xf>
    <xf numFmtId="0" fontId="3" fillId="5" borderId="34" xfId="0" applyNumberFormat="1" applyFont="1" applyFill="1" applyBorder="1" applyAlignment="1" applyProtection="1">
      <alignment horizontal="left" vertical="center" wrapText="1"/>
    </xf>
    <xf numFmtId="0" fontId="5" fillId="5" borderId="11" xfId="0" applyNumberFormat="1" applyFont="1" applyFill="1" applyBorder="1" applyAlignment="1" applyProtection="1">
      <alignment horizontal="center" vertical="center" wrapText="1"/>
    </xf>
    <xf numFmtId="0" fontId="5" fillId="5" borderId="10" xfId="0" applyNumberFormat="1" applyFont="1" applyFill="1" applyBorder="1" applyAlignment="1" applyProtection="1">
      <alignment horizontal="center" vertical="center" wrapText="1"/>
    </xf>
    <xf numFmtId="0" fontId="5" fillId="5" borderId="43" xfId="0" applyNumberFormat="1" applyFont="1" applyFill="1" applyBorder="1" applyAlignment="1" applyProtection="1">
      <alignment horizontal="center" vertical="center" wrapText="1"/>
    </xf>
    <xf numFmtId="0" fontId="3" fillId="5" borderId="32" xfId="0" applyNumberFormat="1" applyFont="1" applyFill="1" applyBorder="1" applyAlignment="1" applyProtection="1">
      <alignment horizontal="right" vertical="center" wrapText="1"/>
    </xf>
    <xf numFmtId="0" fontId="3" fillId="5" borderId="41" xfId="0" applyNumberFormat="1" applyFont="1" applyFill="1" applyBorder="1" applyAlignment="1" applyProtection="1">
      <alignment horizontal="left" vertical="center" wrapText="1"/>
    </xf>
    <xf numFmtId="0" fontId="3" fillId="5" borderId="49" xfId="0" applyNumberFormat="1" applyFont="1" applyFill="1" applyBorder="1" applyAlignment="1" applyProtection="1">
      <alignment horizontal="center" vertical="center" wrapText="1"/>
    </xf>
    <xf numFmtId="0" fontId="3" fillId="5" borderId="50" xfId="0" applyNumberFormat="1" applyFont="1" applyFill="1" applyBorder="1" applyAlignment="1" applyProtection="1">
      <alignment horizontal="center" vertical="center" wrapText="1"/>
    </xf>
    <xf numFmtId="0" fontId="3" fillId="5" borderId="27" xfId="0" applyNumberFormat="1" applyFont="1" applyFill="1" applyBorder="1" applyAlignment="1" applyProtection="1">
      <alignment horizontal="center" vertical="center" wrapText="1"/>
    </xf>
    <xf numFmtId="0" fontId="3" fillId="5" borderId="12" xfId="0" applyNumberFormat="1" applyFont="1" applyFill="1" applyBorder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right" vertical="center" wrapText="1"/>
    </xf>
    <xf numFmtId="0" fontId="3" fillId="5" borderId="9" xfId="0" applyNumberFormat="1" applyFont="1" applyFill="1" applyBorder="1" applyAlignment="1" applyProtection="1">
      <alignment horizontal="left" vertical="center" wrapText="1"/>
    </xf>
    <xf numFmtId="0" fontId="3" fillId="5" borderId="56" xfId="0" applyNumberFormat="1" applyFont="1" applyFill="1" applyBorder="1" applyAlignment="1" applyProtection="1">
      <alignment horizontal="center" vertical="center" wrapText="1"/>
    </xf>
    <xf numFmtId="0" fontId="9" fillId="5" borderId="56" xfId="0" applyNumberFormat="1" applyFont="1" applyFill="1" applyBorder="1" applyAlignment="1" applyProtection="1">
      <alignment horizontal="center" vertical="center" wrapText="1"/>
    </xf>
    <xf numFmtId="0" fontId="5" fillId="5" borderId="44" xfId="0" applyNumberFormat="1" applyFont="1" applyFill="1" applyBorder="1" applyAlignment="1" applyProtection="1">
      <alignment horizontal="center" vertical="center" wrapText="1"/>
    </xf>
    <xf numFmtId="0" fontId="9" fillId="5" borderId="0" xfId="0" applyNumberFormat="1" applyFont="1" applyFill="1" applyBorder="1" applyAlignment="1" applyProtection="1">
      <alignment horizontal="center" vertical="center" wrapText="1"/>
    </xf>
    <xf numFmtId="0" fontId="5" fillId="5" borderId="62" xfId="0" applyNumberFormat="1" applyFont="1" applyFill="1" applyBorder="1" applyAlignment="1" applyProtection="1">
      <alignment horizontal="center" vertical="center" wrapText="1"/>
    </xf>
    <xf numFmtId="0" fontId="9" fillId="5" borderId="0" xfId="0" applyNumberFormat="1" applyFont="1" applyFill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center" vertical="center" wrapText="1"/>
    </xf>
    <xf numFmtId="0" fontId="3" fillId="5" borderId="59" xfId="0" applyNumberFormat="1" applyFont="1" applyFill="1" applyBorder="1" applyAlignment="1" applyProtection="1">
      <alignment horizontal="center" vertical="center" wrapText="1"/>
    </xf>
    <xf numFmtId="168" fontId="0" fillId="5" borderId="26" xfId="0" applyNumberFormat="1" applyFont="1" applyFill="1" applyBorder="1" applyAlignment="1" applyProtection="1">
      <alignment horizontal="center" vertical="center"/>
      <protection locked="0"/>
    </xf>
    <xf numFmtId="168" fontId="0" fillId="5" borderId="12" xfId="0" applyNumberFormat="1" applyFont="1" applyFill="1" applyBorder="1" applyAlignment="1" applyProtection="1">
      <alignment horizontal="center" vertical="center"/>
      <protection locked="0"/>
    </xf>
    <xf numFmtId="168" fontId="0" fillId="5" borderId="31" xfId="0" applyNumberFormat="1" applyFont="1" applyFill="1" applyBorder="1" applyAlignment="1" applyProtection="1">
      <alignment horizontal="center" vertical="center"/>
      <protection locked="0"/>
    </xf>
    <xf numFmtId="3" fontId="11" fillId="0" borderId="1" xfId="7" applyNumberFormat="1" applyFont="1" applyFill="1" applyBorder="1" applyAlignment="1"/>
    <xf numFmtId="2" fontId="3" fillId="5" borderId="57" xfId="0" applyNumberFormat="1" applyFont="1" applyFill="1" applyBorder="1" applyAlignment="1" applyProtection="1">
      <alignment horizontal="center" vertical="center"/>
    </xf>
    <xf numFmtId="0" fontId="3" fillId="5" borderId="47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vertical="center"/>
    </xf>
    <xf numFmtId="0" fontId="0" fillId="5" borderId="37" xfId="0" applyFill="1" applyBorder="1" applyAlignment="1" applyProtection="1">
      <alignment horizontal="center" vertical="center"/>
    </xf>
    <xf numFmtId="0" fontId="0" fillId="5" borderId="46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2" fontId="0" fillId="5" borderId="0" xfId="0" applyNumberForma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3" fillId="5" borderId="12" xfId="0" applyFont="1" applyFill="1" applyBorder="1" applyAlignment="1" applyProtection="1">
      <alignment vertical="center"/>
    </xf>
    <xf numFmtId="2" fontId="0" fillId="5" borderId="12" xfId="0" applyNumberFormat="1" applyFill="1" applyBorder="1" applyAlignment="1" applyProtection="1">
      <alignment vertical="center"/>
    </xf>
    <xf numFmtId="2" fontId="0" fillId="5" borderId="46" xfId="0" applyNumberFormat="1" applyFill="1" applyBorder="1" applyAlignment="1" applyProtection="1">
      <alignment horizontal="center" vertical="center"/>
    </xf>
    <xf numFmtId="2" fontId="0" fillId="5" borderId="13" xfId="0" applyNumberFormat="1" applyFill="1" applyBorder="1" applyAlignment="1" applyProtection="1">
      <alignment horizontal="center" vertical="center"/>
    </xf>
    <xf numFmtId="0" fontId="3" fillId="6" borderId="21" xfId="0" applyNumberFormat="1" applyFont="1" applyFill="1" applyBorder="1" applyAlignment="1" applyProtection="1">
      <alignment vertical="center"/>
    </xf>
    <xf numFmtId="0" fontId="0" fillId="5" borderId="31" xfId="0" applyFont="1" applyFill="1" applyBorder="1" applyAlignment="1" applyProtection="1">
      <alignment horizontal="center" vertical="center"/>
      <protection locked="0"/>
    </xf>
    <xf numFmtId="0" fontId="0" fillId="5" borderId="61" xfId="0" applyFont="1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3" fontId="0" fillId="5" borderId="14" xfId="0" applyNumberFormat="1" applyFont="1" applyFill="1" applyBorder="1" applyAlignment="1" applyProtection="1">
      <alignment horizontal="center" vertical="center"/>
      <protection locked="0"/>
    </xf>
    <xf numFmtId="3" fontId="0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right" vertical="center"/>
    </xf>
    <xf numFmtId="0" fontId="3" fillId="5" borderId="16" xfId="0" applyNumberFormat="1" applyFont="1" applyFill="1" applyBorder="1" applyAlignment="1" applyProtection="1">
      <alignment horizontal="center" vertical="center" wrapText="1"/>
    </xf>
    <xf numFmtId="0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66" xfId="0" applyNumberFormat="1" applyFont="1" applyFill="1" applyBorder="1" applyAlignment="1" applyProtection="1">
      <alignment horizontal="center" vertical="center" wrapText="1"/>
    </xf>
    <xf numFmtId="0" fontId="5" fillId="5" borderId="22" xfId="0" applyNumberFormat="1" applyFont="1" applyFill="1" applyBorder="1" applyAlignment="1" applyProtection="1">
      <alignment horizontal="center" vertical="center" wrapText="1"/>
    </xf>
    <xf numFmtId="0" fontId="5" fillId="5" borderId="70" xfId="0" applyNumberFormat="1" applyFont="1" applyFill="1" applyBorder="1" applyAlignment="1" applyProtection="1">
      <alignment horizontal="center" vertical="center" wrapText="1"/>
    </xf>
    <xf numFmtId="0" fontId="3" fillId="5" borderId="70" xfId="0" applyNumberFormat="1" applyFont="1" applyFill="1" applyBorder="1" applyAlignment="1" applyProtection="1">
      <alignment horizontal="center" vertical="center" wrapText="1"/>
    </xf>
    <xf numFmtId="0" fontId="5" fillId="5" borderId="16" xfId="0" applyNumberFormat="1" applyFont="1" applyFill="1" applyBorder="1" applyAlignment="1" applyProtection="1">
      <alignment horizontal="center" vertical="center"/>
    </xf>
    <xf numFmtId="0" fontId="5" fillId="5" borderId="17" xfId="0" applyNumberFormat="1" applyFont="1" applyFill="1" applyBorder="1" applyAlignment="1" applyProtection="1">
      <alignment horizontal="center" vertical="center"/>
    </xf>
    <xf numFmtId="0" fontId="5" fillId="5" borderId="22" xfId="0" applyNumberFormat="1" applyFont="1" applyFill="1" applyBorder="1" applyAlignment="1" applyProtection="1">
      <alignment horizontal="center" vertical="center"/>
    </xf>
    <xf numFmtId="0" fontId="5" fillId="5" borderId="18" xfId="0" applyNumberFormat="1" applyFont="1" applyFill="1" applyBorder="1" applyAlignment="1" applyProtection="1">
      <alignment horizontal="center" vertical="center"/>
    </xf>
    <xf numFmtId="0" fontId="5" fillId="5" borderId="22" xfId="0" applyNumberFormat="1" applyFont="1" applyFill="1" applyBorder="1" applyAlignment="1" applyProtection="1">
      <alignment vertical="center"/>
    </xf>
    <xf numFmtId="0" fontId="3" fillId="5" borderId="0" xfId="2" applyFont="1" applyFill="1" applyAlignment="1" applyProtection="1">
      <alignment horizontal="left"/>
    </xf>
    <xf numFmtId="0" fontId="3" fillId="5" borderId="6" xfId="2" applyFont="1" applyFill="1" applyBorder="1" applyAlignment="1" applyProtection="1">
      <alignment horizontal="left"/>
    </xf>
    <xf numFmtId="0" fontId="13" fillId="5" borderId="63" xfId="0" applyFont="1" applyFill="1" applyBorder="1" applyAlignment="1" applyProtection="1">
      <alignment horizontal="center" vertical="center"/>
    </xf>
    <xf numFmtId="0" fontId="13" fillId="5" borderId="48" xfId="0" applyFont="1" applyFill="1" applyBorder="1" applyAlignment="1" applyProtection="1">
      <alignment horizontal="center" vertical="center"/>
    </xf>
    <xf numFmtId="0" fontId="13" fillId="5" borderId="44" xfId="0" applyFont="1" applyFill="1" applyBorder="1" applyAlignment="1" applyProtection="1">
      <alignment horizontal="center" vertical="center"/>
    </xf>
    <xf numFmtId="0" fontId="13" fillId="5" borderId="53" xfId="0" applyFont="1" applyFill="1" applyBorder="1" applyAlignment="1" applyProtection="1">
      <alignment horizontal="center" vertical="center"/>
    </xf>
    <xf numFmtId="0" fontId="13" fillId="5" borderId="36" xfId="0" applyFont="1" applyFill="1" applyBorder="1" applyAlignment="1" applyProtection="1">
      <alignment horizontal="center" vertical="center"/>
    </xf>
    <xf numFmtId="0" fontId="13" fillId="5" borderId="24" xfId="0" applyFont="1" applyFill="1" applyBorder="1" applyAlignment="1" applyProtection="1">
      <alignment horizontal="center" vertical="center"/>
    </xf>
    <xf numFmtId="3" fontId="13" fillId="5" borderId="69" xfId="0" applyNumberFormat="1" applyFont="1" applyFill="1" applyBorder="1" applyAlignment="1" applyProtection="1">
      <alignment horizontal="center" vertical="center"/>
    </xf>
    <xf numFmtId="3" fontId="13" fillId="5" borderId="4" xfId="0" applyNumberFormat="1" applyFont="1" applyFill="1" applyBorder="1" applyAlignment="1" applyProtection="1">
      <alignment horizontal="center" vertical="center"/>
    </xf>
    <xf numFmtId="3" fontId="13" fillId="5" borderId="66" xfId="0" applyNumberFormat="1" applyFont="1" applyFill="1" applyBorder="1" applyAlignment="1" applyProtection="1">
      <alignment horizontal="center" vertical="center"/>
    </xf>
    <xf numFmtId="3" fontId="13" fillId="5" borderId="6" xfId="0" applyNumberFormat="1" applyFont="1" applyFill="1" applyBorder="1" applyAlignment="1" applyProtection="1">
      <alignment horizontal="center" vertical="center"/>
    </xf>
    <xf numFmtId="3" fontId="13" fillId="5" borderId="22" xfId="0" applyNumberFormat="1" applyFont="1" applyFill="1" applyBorder="1" applyAlignment="1" applyProtection="1">
      <alignment horizontal="center" vertical="center"/>
    </xf>
    <xf numFmtId="3" fontId="13" fillId="5" borderId="9" xfId="0" applyNumberFormat="1" applyFont="1" applyFill="1" applyBorder="1" applyAlignment="1" applyProtection="1">
      <alignment horizontal="center" vertical="center"/>
    </xf>
    <xf numFmtId="0" fontId="13" fillId="5" borderId="43" xfId="0" applyFont="1" applyFill="1" applyBorder="1" applyAlignment="1" applyProtection="1">
      <alignment horizontal="center" vertical="center"/>
    </xf>
    <xf numFmtId="0" fontId="13" fillId="5" borderId="19" xfId="0" applyFont="1" applyFill="1" applyBorder="1" applyAlignment="1" applyProtection="1">
      <alignment horizontal="center" vertical="center"/>
    </xf>
    <xf numFmtId="0" fontId="13" fillId="5" borderId="60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0" fillId="5" borderId="28" xfId="0" applyFill="1" applyBorder="1" applyAlignment="1" applyProtection="1">
      <alignment horizontal="right" vertical="center"/>
    </xf>
    <xf numFmtId="0" fontId="0" fillId="5" borderId="39" xfId="0" applyFill="1" applyBorder="1" applyAlignment="1" applyProtection="1">
      <alignment horizontal="right" vertical="center"/>
    </xf>
    <xf numFmtId="0" fontId="0" fillId="5" borderId="32" xfId="0" applyFill="1" applyBorder="1" applyAlignment="1" applyProtection="1">
      <alignment horizontal="right" vertical="center"/>
    </xf>
    <xf numFmtId="0" fontId="0" fillId="5" borderId="46" xfId="0" applyFill="1" applyBorder="1" applyAlignment="1" applyProtection="1">
      <alignment horizontal="right" vertical="center"/>
    </xf>
    <xf numFmtId="0" fontId="0" fillId="5" borderId="29" xfId="0" applyFill="1" applyBorder="1" applyAlignment="1" applyProtection="1">
      <alignment horizontal="right" vertical="center"/>
    </xf>
    <xf numFmtId="0" fontId="0" fillId="5" borderId="40" xfId="0" applyFill="1" applyBorder="1" applyAlignment="1" applyProtection="1">
      <alignment horizontal="right" vertical="center"/>
    </xf>
    <xf numFmtId="0" fontId="0" fillId="5" borderId="3" xfId="0" applyFill="1" applyBorder="1" applyAlignment="1" applyProtection="1">
      <alignment horizontal="left" vertical="center" wrapText="1"/>
    </xf>
    <xf numFmtId="0" fontId="0" fillId="5" borderId="0" xfId="0" applyFill="1" applyAlignment="1" applyProtection="1">
      <alignment horizontal="left" vertical="center" wrapText="1"/>
    </xf>
    <xf numFmtId="0" fontId="0" fillId="5" borderId="28" xfId="0" applyFill="1" applyBorder="1" applyAlignment="1" applyProtection="1">
      <alignment horizontal="center" vertical="center"/>
    </xf>
    <xf numFmtId="0" fontId="0" fillId="5" borderId="39" xfId="0" applyFill="1" applyBorder="1" applyAlignment="1" applyProtection="1">
      <alignment horizontal="center" vertical="center"/>
    </xf>
    <xf numFmtId="0" fontId="0" fillId="5" borderId="34" xfId="0" applyFill="1" applyBorder="1" applyAlignment="1" applyProtection="1">
      <alignment horizontal="center" vertical="center"/>
    </xf>
    <xf numFmtId="0" fontId="3" fillId="5" borderId="63" xfId="0" applyFont="1" applyFill="1" applyBorder="1" applyAlignment="1" applyProtection="1">
      <alignment horizontal="center" vertical="center" wrapText="1"/>
    </xf>
    <xf numFmtId="0" fontId="3" fillId="5" borderId="48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0" fillId="5" borderId="60" xfId="0" applyFill="1" applyBorder="1" applyAlignment="1" applyProtection="1">
      <alignment horizontal="center" vertical="center" wrapText="1"/>
    </xf>
    <xf numFmtId="0" fontId="0" fillId="5" borderId="54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3" fillId="5" borderId="44" xfId="0" applyFont="1" applyFill="1" applyBorder="1" applyAlignment="1" applyProtection="1">
      <alignment horizontal="center" vertical="center" wrapText="1"/>
    </xf>
    <xf numFmtId="0" fontId="3" fillId="5" borderId="53" xfId="0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Alignment="1" applyProtection="1">
      <alignment horizontal="center" vertical="center" wrapText="1"/>
    </xf>
    <xf numFmtId="0" fontId="3" fillId="5" borderId="60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 wrapText="1"/>
    </xf>
    <xf numFmtId="167" fontId="3" fillId="5" borderId="60" xfId="0" applyNumberFormat="1" applyFont="1" applyFill="1" applyBorder="1" applyAlignment="1" applyProtection="1">
      <alignment horizontal="center" vertical="center" wrapText="1"/>
    </xf>
    <xf numFmtId="167" fontId="3" fillId="5" borderId="54" xfId="0" applyNumberFormat="1" applyFont="1" applyFill="1" applyBorder="1" applyAlignment="1" applyProtection="1">
      <alignment horizontal="center" vertical="center" wrapText="1"/>
    </xf>
    <xf numFmtId="167" fontId="3" fillId="5" borderId="17" xfId="0" applyNumberFormat="1" applyFont="1" applyFill="1" applyBorder="1" applyAlignment="1" applyProtection="1">
      <alignment horizontal="center" vertical="center" wrapText="1"/>
    </xf>
    <xf numFmtId="166" fontId="3" fillId="5" borderId="71" xfId="0" quotePrefix="1" applyNumberFormat="1" applyFont="1" applyFill="1" applyBorder="1" applyAlignment="1" applyProtection="1">
      <alignment horizontal="center" vertical="center" wrapText="1"/>
    </xf>
    <xf numFmtId="166" fontId="3" fillId="5" borderId="17" xfId="0" quotePrefix="1" applyNumberFormat="1" applyFont="1" applyFill="1" applyBorder="1" applyAlignment="1" applyProtection="1">
      <alignment horizontal="center" vertical="center" wrapText="1"/>
    </xf>
    <xf numFmtId="166" fontId="3" fillId="5" borderId="72" xfId="0" quotePrefix="1" applyNumberFormat="1" applyFont="1" applyFill="1" applyBorder="1" applyAlignment="1" applyProtection="1">
      <alignment horizontal="center" vertical="center" wrapText="1"/>
    </xf>
    <xf numFmtId="166" fontId="3" fillId="5" borderId="18" xfId="0" quotePrefix="1" applyNumberFormat="1" applyFont="1" applyFill="1" applyBorder="1" applyAlignment="1" applyProtection="1">
      <alignment horizontal="center" vertical="center" wrapText="1"/>
    </xf>
    <xf numFmtId="0" fontId="3" fillId="5" borderId="20" xfId="0" applyFont="1" applyFill="1" applyBorder="1" applyAlignment="1" applyProtection="1">
      <alignment horizontal="right" vertical="center"/>
    </xf>
    <xf numFmtId="0" fontId="3" fillId="5" borderId="21" xfId="0" applyFont="1" applyFill="1" applyBorder="1" applyAlignment="1" applyProtection="1">
      <alignment horizontal="right" vertical="center"/>
    </xf>
    <xf numFmtId="0" fontId="3" fillId="5" borderId="19" xfId="0" applyFont="1" applyFill="1" applyBorder="1" applyAlignment="1" applyProtection="1">
      <alignment horizontal="right" vertical="center"/>
    </xf>
    <xf numFmtId="0" fontId="3" fillId="5" borderId="62" xfId="0" applyFont="1" applyFill="1" applyBorder="1" applyAlignment="1" applyProtection="1">
      <alignment horizontal="center" vertical="center" wrapText="1"/>
    </xf>
    <xf numFmtId="0" fontId="3" fillId="5" borderId="70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166" fontId="3" fillId="5" borderId="55" xfId="0" quotePrefix="1" applyNumberFormat="1" applyFont="1" applyFill="1" applyBorder="1" applyAlignment="1" applyProtection="1">
      <alignment horizontal="center" vertical="center" wrapText="1"/>
    </xf>
    <xf numFmtId="166" fontId="3" fillId="5" borderId="16" xfId="0" quotePrefix="1" applyNumberFormat="1" applyFont="1" applyFill="1" applyBorder="1" applyAlignment="1" applyProtection="1">
      <alignment horizontal="center" vertical="center" wrapText="1"/>
    </xf>
    <xf numFmtId="0" fontId="5" fillId="5" borderId="20" xfId="0" applyNumberFormat="1" applyFont="1" applyFill="1" applyBorder="1" applyAlignment="1" applyProtection="1">
      <alignment horizontal="right" vertical="center"/>
    </xf>
    <xf numFmtId="0" fontId="5" fillId="5" borderId="21" xfId="0" applyNumberFormat="1" applyFont="1" applyFill="1" applyBorder="1" applyAlignment="1" applyProtection="1">
      <alignment horizontal="right" vertical="center"/>
    </xf>
    <xf numFmtId="0" fontId="5" fillId="5" borderId="19" xfId="0" applyNumberFormat="1" applyFont="1" applyFill="1" applyBorder="1" applyAlignment="1" applyProtection="1">
      <alignment horizontal="right" vertical="center"/>
    </xf>
    <xf numFmtId="0" fontId="3" fillId="5" borderId="28" xfId="0" applyFont="1" applyFill="1" applyBorder="1" applyAlignment="1" applyProtection="1">
      <alignment horizontal="center" vertical="center" wrapText="1"/>
    </xf>
    <xf numFmtId="0" fontId="3" fillId="5" borderId="39" xfId="0" applyFont="1" applyFill="1" applyBorder="1" applyAlignment="1" applyProtection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 wrapText="1"/>
    </xf>
    <xf numFmtId="0" fontId="0" fillId="5" borderId="62" xfId="0" applyFill="1" applyBorder="1" applyAlignment="1" applyProtection="1">
      <alignment horizontal="center" vertical="center" wrapText="1"/>
    </xf>
    <xf numFmtId="0" fontId="0" fillId="5" borderId="52" xfId="0" applyFill="1" applyBorder="1" applyAlignment="1" applyProtection="1">
      <alignment horizontal="center" vertical="center" wrapText="1"/>
    </xf>
    <xf numFmtId="0" fontId="3" fillId="5" borderId="44" xfId="0" applyNumberFormat="1" applyFont="1" applyFill="1" applyBorder="1" applyAlignment="1" applyProtection="1">
      <alignment horizontal="center" vertical="center" wrapText="1"/>
    </xf>
    <xf numFmtId="0" fontId="3" fillId="5" borderId="16" xfId="0" applyNumberFormat="1" applyFont="1" applyFill="1" applyBorder="1" applyAlignment="1" applyProtection="1">
      <alignment horizontal="center" vertical="center" wrapText="1"/>
    </xf>
    <xf numFmtId="0" fontId="3" fillId="5" borderId="73" xfId="0" applyFont="1" applyFill="1" applyBorder="1" applyAlignment="1" applyProtection="1">
      <alignment horizontal="center" vertical="center" wrapText="1"/>
    </xf>
    <xf numFmtId="0" fontId="3" fillId="5" borderId="74" xfId="0" applyFont="1" applyFill="1" applyBorder="1" applyAlignment="1" applyProtection="1">
      <alignment horizontal="center" vertical="center" wrapText="1"/>
    </xf>
    <xf numFmtId="0" fontId="3" fillId="5" borderId="28" xfId="0" applyNumberFormat="1" applyFont="1" applyFill="1" applyBorder="1" applyAlignment="1" applyProtection="1">
      <alignment horizontal="center" vertical="center" wrapText="1"/>
    </xf>
    <xf numFmtId="0" fontId="3" fillId="5" borderId="39" xfId="0" applyNumberFormat="1" applyFont="1" applyFill="1" applyBorder="1" applyAlignment="1" applyProtection="1">
      <alignment horizontal="center" vertical="center" wrapText="1"/>
    </xf>
    <xf numFmtId="0" fontId="3" fillId="5" borderId="34" xfId="0" applyNumberFormat="1" applyFont="1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0" xfId="0" applyNumberFormat="1" applyFill="1" applyBorder="1" applyAlignment="1" applyProtection="1">
      <alignment horizontal="center" vertical="center"/>
    </xf>
    <xf numFmtId="0" fontId="0" fillId="5" borderId="21" xfId="0" applyNumberFormat="1" applyFill="1" applyBorder="1" applyAlignment="1" applyProtection="1">
      <alignment horizontal="center" vertical="center"/>
    </xf>
    <xf numFmtId="2" fontId="3" fillId="5" borderId="2" xfId="0" applyNumberFormat="1" applyFont="1" applyFill="1" applyBorder="1" applyAlignment="1" applyProtection="1">
      <alignment horizontal="center" vertical="center" wrapText="1"/>
    </xf>
    <xf numFmtId="2" fontId="3" fillId="5" borderId="7" xfId="0" applyNumberFormat="1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20" xfId="0" applyNumberFormat="1" applyFont="1" applyFill="1" applyBorder="1" applyAlignment="1" applyProtection="1">
      <alignment horizontal="right" vertical="center"/>
    </xf>
    <xf numFmtId="0" fontId="3" fillId="5" borderId="21" xfId="0" applyNumberFormat="1" applyFont="1" applyFill="1" applyBorder="1" applyAlignment="1" applyProtection="1">
      <alignment horizontal="right" vertical="center"/>
    </xf>
    <xf numFmtId="0" fontId="3" fillId="5" borderId="19" xfId="0" applyNumberFormat="1" applyFont="1" applyFill="1" applyBorder="1" applyAlignment="1" applyProtection="1">
      <alignment horizontal="right" vertical="center"/>
    </xf>
    <xf numFmtId="166" fontId="5" fillId="5" borderId="28" xfId="0" applyNumberFormat="1" applyFont="1" applyFill="1" applyBorder="1" applyAlignment="1" applyProtection="1">
      <alignment horizontal="center" vertical="center" wrapText="1"/>
    </xf>
    <xf numFmtId="166" fontId="5" fillId="5" borderId="39" xfId="0" applyNumberFormat="1" applyFont="1" applyFill="1" applyBorder="1" applyAlignment="1" applyProtection="1">
      <alignment horizontal="center" vertical="center" wrapText="1"/>
    </xf>
    <xf numFmtId="166" fontId="5" fillId="5" borderId="24" xfId="0" applyNumberFormat="1" applyFont="1" applyFill="1" applyBorder="1" applyAlignment="1" applyProtection="1">
      <alignment horizontal="center" vertical="center" wrapText="1"/>
    </xf>
    <xf numFmtId="166" fontId="5" fillId="5" borderId="60" xfId="0" applyNumberFormat="1" applyFont="1" applyFill="1" applyBorder="1" applyAlignment="1" applyProtection="1">
      <alignment horizontal="center" vertical="center" wrapText="1"/>
    </xf>
    <xf numFmtId="166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60" xfId="0" applyNumberFormat="1" applyFont="1" applyFill="1" applyBorder="1" applyAlignment="1" applyProtection="1">
      <alignment horizontal="center" vertical="center" wrapText="1"/>
    </xf>
    <xf numFmtId="0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28" xfId="0" applyNumberFormat="1" applyFont="1" applyFill="1" applyBorder="1" applyAlignment="1" applyProtection="1">
      <alignment horizontal="center" vertical="center" wrapText="1"/>
    </xf>
    <xf numFmtId="0" fontId="5" fillId="5" borderId="39" xfId="0" applyNumberFormat="1" applyFont="1" applyFill="1" applyBorder="1" applyAlignment="1" applyProtection="1">
      <alignment horizontal="center" vertical="center" wrapText="1"/>
    </xf>
    <xf numFmtId="0" fontId="5" fillId="5" borderId="24" xfId="0" applyNumberFormat="1" applyFont="1" applyFill="1" applyBorder="1" applyAlignment="1" applyProtection="1">
      <alignment horizontal="center" vertical="center" wrapText="1"/>
    </xf>
    <xf numFmtId="0" fontId="0" fillId="5" borderId="63" xfId="0" applyNumberFormat="1" applyFill="1" applyBorder="1" applyAlignment="1" applyProtection="1">
      <alignment horizontal="center" vertical="center" wrapText="1"/>
    </xf>
    <xf numFmtId="0" fontId="0" fillId="5" borderId="18" xfId="0" applyNumberForma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167" fontId="3" fillId="5" borderId="73" xfId="0" applyNumberFormat="1" applyFont="1" applyFill="1" applyBorder="1" applyAlignment="1" applyProtection="1">
      <alignment horizontal="center" vertical="center" wrapText="1"/>
    </xf>
    <xf numFmtId="167" fontId="3" fillId="5" borderId="74" xfId="0" applyNumberFormat="1" applyFont="1" applyFill="1" applyBorder="1" applyAlignment="1" applyProtection="1">
      <alignment horizontal="center" vertical="center" wrapText="1"/>
    </xf>
    <xf numFmtId="0" fontId="0" fillId="5" borderId="62" xfId="0" applyNumberFormat="1" applyFill="1" applyBorder="1" applyAlignment="1" applyProtection="1">
      <alignment horizontal="center" vertical="center" wrapText="1"/>
    </xf>
    <xf numFmtId="0" fontId="0" fillId="5" borderId="52" xfId="0" applyNumberForma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5" fillId="5" borderId="54" xfId="0" applyNumberFormat="1" applyFont="1" applyFill="1" applyBorder="1" applyAlignment="1" applyProtection="1">
      <alignment horizontal="center" vertical="center" wrapText="1"/>
    </xf>
    <xf numFmtId="166" fontId="5" fillId="5" borderId="3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5" borderId="8" xfId="0" applyFill="1" applyBorder="1" applyAlignment="1" applyProtection="1">
      <alignment horizontal="center" vertical="center" wrapText="1"/>
    </xf>
    <xf numFmtId="0" fontId="0" fillId="5" borderId="70" xfId="0" applyNumberForma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5" xfId="0" applyNumberFormat="1" applyFont="1" applyFill="1" applyBorder="1" applyAlignment="1" applyProtection="1">
      <alignment horizontal="center" vertical="center" wrapText="1"/>
    </xf>
    <xf numFmtId="0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63" xfId="0" applyNumberFormat="1" applyFont="1" applyFill="1" applyBorder="1" applyAlignment="1" applyProtection="1">
      <alignment horizontal="center" vertical="center" wrapText="1"/>
    </xf>
    <xf numFmtId="0" fontId="5" fillId="5" borderId="48" xfId="0" applyNumberFormat="1" applyFont="1" applyFill="1" applyBorder="1" applyAlignment="1" applyProtection="1">
      <alignment horizontal="center" vertical="center" wrapText="1"/>
    </xf>
    <xf numFmtId="0" fontId="5" fillId="5" borderId="18" xfId="0" applyNumberFormat="1" applyFont="1" applyFill="1" applyBorder="1" applyAlignment="1" applyProtection="1">
      <alignment horizontal="center" vertical="center" wrapText="1"/>
    </xf>
    <xf numFmtId="0" fontId="0" fillId="5" borderId="48" xfId="0" applyNumberFormat="1" applyFill="1" applyBorder="1" applyAlignment="1" applyProtection="1">
      <alignment horizontal="center" vertical="center" wrapText="1"/>
    </xf>
    <xf numFmtId="0" fontId="5" fillId="5" borderId="34" xfId="0" applyNumberFormat="1" applyFont="1" applyFill="1" applyBorder="1" applyAlignment="1" applyProtection="1">
      <alignment horizontal="center" vertical="center" wrapText="1"/>
    </xf>
    <xf numFmtId="167" fontId="3" fillId="5" borderId="62" xfId="0" applyNumberFormat="1" applyFont="1" applyFill="1" applyBorder="1" applyAlignment="1" applyProtection="1">
      <alignment horizontal="center" vertical="center" wrapText="1"/>
    </xf>
    <xf numFmtId="167" fontId="3" fillId="5" borderId="52" xfId="0" applyNumberFormat="1" applyFont="1" applyFill="1" applyBorder="1" applyAlignment="1" applyProtection="1">
      <alignment horizontal="center" vertical="center" wrapText="1"/>
    </xf>
    <xf numFmtId="0" fontId="5" fillId="5" borderId="43" xfId="0" applyNumberFormat="1" applyFont="1" applyFill="1" applyBorder="1" applyAlignment="1" applyProtection="1">
      <alignment horizontal="center" vertical="center" wrapText="1"/>
    </xf>
    <xf numFmtId="0" fontId="5" fillId="5" borderId="19" xfId="0" applyNumberFormat="1" applyFont="1" applyFill="1" applyBorder="1" applyAlignment="1" applyProtection="1">
      <alignment horizontal="center" vertical="center" wrapText="1"/>
    </xf>
    <xf numFmtId="0" fontId="5" fillId="5" borderId="69" xfId="0" applyNumberFormat="1" applyFont="1" applyFill="1" applyBorder="1" applyAlignment="1" applyProtection="1">
      <alignment horizontal="center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5" fillId="5" borderId="66" xfId="0" applyNumberFormat="1" applyFont="1" applyFill="1" applyBorder="1" applyAlignment="1" applyProtection="1">
      <alignment horizontal="center" vertical="center" wrapText="1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0" fontId="5" fillId="5" borderId="22" xfId="0" applyNumberFormat="1" applyFont="1" applyFill="1" applyBorder="1" applyAlignment="1" applyProtection="1">
      <alignment horizontal="center" vertical="center" wrapText="1"/>
    </xf>
    <xf numFmtId="0" fontId="5" fillId="5" borderId="9" xfId="0" applyNumberFormat="1" applyFont="1" applyFill="1" applyBorder="1" applyAlignment="1" applyProtection="1">
      <alignment horizontal="center" vertical="center" wrapText="1"/>
    </xf>
  </cellXfs>
  <cellStyles count="10">
    <cellStyle name="Comma 2" xfId="1"/>
    <cellStyle name="Comma 3" xfId="9"/>
    <cellStyle name="Hyperlink" xfId="2" builtinId="8"/>
    <cellStyle name="Normal" xfId="0" builtinId="0"/>
    <cellStyle name="Normal 14" xfId="3"/>
    <cellStyle name="Normal 2" xfId="4"/>
    <cellStyle name="Normal 3" xfId="5"/>
    <cellStyle name="Normal 4" xfId="6"/>
    <cellStyle name="Normal 5" xfId="8"/>
    <cellStyle name="Normal_Import" xfId="7"/>
  </cellStyles>
  <dxfs count="67"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charts'!$C$581:$AR$581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0.14619883040935672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0.24026979097391449</c:v>
                </c:pt>
                <c:pt idx="16">
                  <c:v>2.2819246986241986</c:v>
                </c:pt>
                <c:pt idx="17">
                  <c:v>3.9257684257674788</c:v>
                </c:pt>
                <c:pt idx="18">
                  <c:v>5.1817948432879533</c:v>
                </c:pt>
                <c:pt idx="19">
                  <c:v>6.7104272178190598</c:v>
                </c:pt>
                <c:pt idx="20">
                  <c:v>7.8975395124366976</c:v>
                </c:pt>
                <c:pt idx="21">
                  <c:v>9.012242799993567</c:v>
                </c:pt>
                <c:pt idx="22">
                  <c:v>9.6988227782033221</c:v>
                </c:pt>
                <c:pt idx="23">
                  <c:v>9.7684109144794729</c:v>
                </c:pt>
                <c:pt idx="24">
                  <c:v>9.434829214296176</c:v>
                </c:pt>
                <c:pt idx="25">
                  <c:v>8.3541960545875256</c:v>
                </c:pt>
                <c:pt idx="26">
                  <c:v>6.9406502153772394</c:v>
                </c:pt>
                <c:pt idx="27">
                  <c:v>5.4634675283426004</c:v>
                </c:pt>
                <c:pt idx="28">
                  <c:v>4.0607608227135685</c:v>
                </c:pt>
                <c:pt idx="29">
                  <c:v>2.9139145862870017</c:v>
                </c:pt>
                <c:pt idx="30">
                  <c:v>1.9879699921002358</c:v>
                </c:pt>
                <c:pt idx="31">
                  <c:v>1.3004064536346025</c:v>
                </c:pt>
                <c:pt idx="32">
                  <c:v>0.94812812174467942</c:v>
                </c:pt>
                <c:pt idx="33">
                  <c:v>0.85171275540304825</c:v>
                </c:pt>
                <c:pt idx="34">
                  <c:v>0.83068054254059187</c:v>
                </c:pt>
                <c:pt idx="35">
                  <c:v>0.74807795692945322</c:v>
                </c:pt>
                <c:pt idx="36">
                  <c:v>0.56923624699207653</c:v>
                </c:pt>
                <c:pt idx="37">
                  <c:v>0.39753658246602386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487040"/>
        <c:axId val="130489344"/>
      </c:barChart>
      <c:catAx>
        <c:axId val="13048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489344"/>
        <c:crosses val="autoZero"/>
        <c:auto val="1"/>
        <c:lblAlgn val="ctr"/>
        <c:lblOffset val="100"/>
        <c:noMultiLvlLbl val="0"/>
      </c:catAx>
      <c:valAx>
        <c:axId val="130489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48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charts'!$B$590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charts'!$C$590:$AR$590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0.14164305949008502</c:v>
                </c:pt>
                <c:pt idx="8">
                  <c:v>0.14164305949008502</c:v>
                </c:pt>
                <c:pt idx="9">
                  <c:v>0.28328611898017003</c:v>
                </c:pt>
                <c:pt idx="10">
                  <c:v>0.56657223796034006</c:v>
                </c:pt>
                <c:pt idx="11">
                  <c:v>0.56657223796034006</c:v>
                </c:pt>
                <c:pt idx="12">
                  <c:v>5.5411246511405672</c:v>
                </c:pt>
                <c:pt idx="13">
                  <c:v>4.6507814798988107</c:v>
                </c:pt>
                <c:pt idx="14">
                  <c:v>3.7778513697941696</c:v>
                </c:pt>
                <c:pt idx="15">
                  <c:v>3.0206109156545673</c:v>
                </c:pt>
                <c:pt idx="16">
                  <c:v>4.7569842668223554</c:v>
                </c:pt>
                <c:pt idx="17">
                  <c:v>4.7854653418412134</c:v>
                </c:pt>
                <c:pt idx="18">
                  <c:v>4.3099756876815754</c:v>
                </c:pt>
                <c:pt idx="19">
                  <c:v>4.5536817889972863</c:v>
                </c:pt>
                <c:pt idx="20">
                  <c:v>5.2750317903553068</c:v>
                </c:pt>
                <c:pt idx="21">
                  <c:v>6.2852963547235445</c:v>
                </c:pt>
                <c:pt idx="22">
                  <c:v>7.0901655990671637</c:v>
                </c:pt>
                <c:pt idx="23">
                  <c:v>7.5433913011234868</c:v>
                </c:pt>
                <c:pt idx="24">
                  <c:v>7.7376623205568391</c:v>
                </c:pt>
                <c:pt idx="25">
                  <c:v>7.1605137520242765</c:v>
                </c:pt>
                <c:pt idx="26">
                  <c:v>6.0801671173257619</c:v>
                </c:pt>
                <c:pt idx="27">
                  <c:v>4.8020545702298501</c:v>
                </c:pt>
                <c:pt idx="28">
                  <c:v>3.5208974238460784</c:v>
                </c:pt>
                <c:pt idx="29">
                  <c:v>2.4885377675030931</c:v>
                </c:pt>
                <c:pt idx="30">
                  <c:v>1.721186173543644</c:v>
                </c:pt>
                <c:pt idx="31">
                  <c:v>1.1525113132811551</c:v>
                </c:pt>
                <c:pt idx="32">
                  <c:v>0.75855807483980997</c:v>
                </c:pt>
                <c:pt idx="33">
                  <c:v>0.49751003831992724</c:v>
                </c:pt>
                <c:pt idx="34">
                  <c:v>0.32206129455121257</c:v>
                </c:pt>
                <c:pt idx="35">
                  <c:v>0.20517733694955798</c:v>
                </c:pt>
                <c:pt idx="36">
                  <c:v>0.12423141998390051</c:v>
                </c:pt>
                <c:pt idx="37">
                  <c:v>7.7606835847519262E-2</c:v>
                </c:pt>
                <c:pt idx="38">
                  <c:v>4.3126723327651065E-2</c:v>
                </c:pt>
                <c:pt idx="39">
                  <c:v>1.5916806888773973E-2</c:v>
                </c:pt>
                <c:pt idx="40">
                  <c:v>2.0720928716335412E-3</c:v>
                </c:pt>
                <c:pt idx="41">
                  <c:v>1.3167712825913291E-4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598528"/>
        <c:axId val="104625280"/>
      </c:barChart>
      <c:catAx>
        <c:axId val="10459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25280"/>
        <c:crosses val="autoZero"/>
        <c:auto val="1"/>
        <c:lblAlgn val="ctr"/>
        <c:lblOffset val="100"/>
        <c:noMultiLvlLbl val="0"/>
      </c:catAx>
      <c:valAx>
        <c:axId val="104625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59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charts'!$B$591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charts'!$C$591:$AR$591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1.6016876938854476E-2</c:v>
                </c:pt>
                <c:pt idx="16">
                  <c:v>0.67787137044522361</c:v>
                </c:pt>
                <c:pt idx="17">
                  <c:v>1.9172746335704716</c:v>
                </c:pt>
                <c:pt idx="18">
                  <c:v>2.9266744406539806</c:v>
                </c:pt>
                <c:pt idx="19">
                  <c:v>4.4854891427333152</c:v>
                </c:pt>
                <c:pt idx="20">
                  <c:v>6.2664838023496134</c:v>
                </c:pt>
                <c:pt idx="21">
                  <c:v>8.1800934366205418</c:v>
                </c:pt>
                <c:pt idx="22">
                  <c:v>9.5304881785330977</c:v>
                </c:pt>
                <c:pt idx="23">
                  <c:v>10.52979798754501</c:v>
                </c:pt>
                <c:pt idx="24">
                  <c:v>11.092247880049584</c:v>
                </c:pt>
                <c:pt idx="25">
                  <c:v>10.455298001783445</c:v>
                </c:pt>
                <c:pt idx="26">
                  <c:v>8.995028280870196</c:v>
                </c:pt>
                <c:pt idx="27">
                  <c:v>7.1463636341869812</c:v>
                </c:pt>
                <c:pt idx="28">
                  <c:v>5.2204440022687413</c:v>
                </c:pt>
                <c:pt idx="29">
                  <c:v>3.6684142988926589</c:v>
                </c:pt>
                <c:pt idx="30">
                  <c:v>2.570674508692687</c:v>
                </c:pt>
                <c:pt idx="31">
                  <c:v>1.8168696527598716</c:v>
                </c:pt>
                <c:pt idx="32">
                  <c:v>1.3167097483504329</c:v>
                </c:pt>
                <c:pt idx="33">
                  <c:v>0.97991431271877649</c:v>
                </c:pt>
                <c:pt idx="34">
                  <c:v>0.73351785981006656</c:v>
                </c:pt>
                <c:pt idx="35">
                  <c:v>0.54695339546626698</c:v>
                </c:pt>
                <c:pt idx="36">
                  <c:v>0.39101742526874966</c:v>
                </c:pt>
                <c:pt idx="37">
                  <c:v>0.28067694635702201</c:v>
                </c:pt>
                <c:pt idx="38">
                  <c:v>0.17390696676290049</c:v>
                </c:pt>
                <c:pt idx="39">
                  <c:v>7.138638635663383E-2</c:v>
                </c:pt>
                <c:pt idx="40">
                  <c:v>9.7325731399106226E-3</c:v>
                </c:pt>
                <c:pt idx="41">
                  <c:v>6.54256874958426E-4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643200"/>
        <c:axId val="104649472"/>
      </c:barChart>
      <c:catAx>
        <c:axId val="10464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49472"/>
        <c:crosses val="autoZero"/>
        <c:auto val="1"/>
        <c:lblAlgn val="ctr"/>
        <c:lblOffset val="100"/>
        <c:noMultiLvlLbl val="0"/>
      </c:catAx>
      <c:valAx>
        <c:axId val="104649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4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charts'!$B$592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charts'!$C$592:$AR$592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0.1020408163265306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9.2615527920784757E-2</c:v>
                </c:pt>
                <c:pt idx="16">
                  <c:v>1.8753110637345833</c:v>
                </c:pt>
                <c:pt idx="17">
                  <c:v>3.6499083384707633</c:v>
                </c:pt>
                <c:pt idx="18">
                  <c:v>4.6749246325920835</c:v>
                </c:pt>
                <c:pt idx="19">
                  <c:v>6.6162349457215521</c:v>
                </c:pt>
                <c:pt idx="20">
                  <c:v>7.6539049808973916</c:v>
                </c:pt>
                <c:pt idx="21">
                  <c:v>8.8315353819317828</c:v>
                </c:pt>
                <c:pt idx="22">
                  <c:v>9.2244606811294503</c:v>
                </c:pt>
                <c:pt idx="23">
                  <c:v>9.1564468229614118</c:v>
                </c:pt>
                <c:pt idx="24">
                  <c:v>9.1469165579882468</c:v>
                </c:pt>
                <c:pt idx="25">
                  <c:v>8.6600472212563382</c:v>
                </c:pt>
                <c:pt idx="26">
                  <c:v>7.6201461317366768</c:v>
                </c:pt>
                <c:pt idx="27">
                  <c:v>6.1940362155738091</c:v>
                </c:pt>
                <c:pt idx="28">
                  <c:v>4.6002209413244302</c:v>
                </c:pt>
                <c:pt idx="29">
                  <c:v>3.2436300125287185</c:v>
                </c:pt>
                <c:pt idx="30">
                  <c:v>2.2478438602433384</c:v>
                </c:pt>
                <c:pt idx="31">
                  <c:v>1.5707088770974567</c:v>
                </c:pt>
                <c:pt idx="32">
                  <c:v>1.1608941635238603</c:v>
                </c:pt>
                <c:pt idx="33">
                  <c:v>0.92558819181269358</c:v>
                </c:pt>
                <c:pt idx="34">
                  <c:v>0.77207267234608246</c:v>
                </c:pt>
                <c:pt idx="35">
                  <c:v>0.65133300615616052</c:v>
                </c:pt>
                <c:pt idx="36">
                  <c:v>0.52274302561465225</c:v>
                </c:pt>
                <c:pt idx="37">
                  <c:v>0.40818204798437774</c:v>
                </c:pt>
                <c:pt idx="38">
                  <c:v>0.26741583861656565</c:v>
                </c:pt>
                <c:pt idx="39">
                  <c:v>0.11409818370086459</c:v>
                </c:pt>
                <c:pt idx="40">
                  <c:v>1.5646950201647036E-2</c:v>
                </c:pt>
                <c:pt idx="41">
                  <c:v>1.0929106077357136E-3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671488"/>
        <c:axId val="104677760"/>
      </c:barChart>
      <c:catAx>
        <c:axId val="10467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77760"/>
        <c:crosses val="autoZero"/>
        <c:auto val="1"/>
        <c:lblAlgn val="ctr"/>
        <c:lblOffset val="100"/>
        <c:noMultiLvlLbl val="0"/>
      </c:catAx>
      <c:valAx>
        <c:axId val="104677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7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charts'!$B$593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charts'!$C$593:$AR$593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8.4104289318755299E-2</c:v>
                </c:pt>
                <c:pt idx="12">
                  <c:v>0</c:v>
                </c:pt>
                <c:pt idx="13">
                  <c:v>0</c:v>
                </c:pt>
                <c:pt idx="14">
                  <c:v>7.5276316676718962E-4</c:v>
                </c:pt>
                <c:pt idx="15">
                  <c:v>0.21409622589207014</c:v>
                </c:pt>
                <c:pt idx="16">
                  <c:v>1.3370514496046288</c:v>
                </c:pt>
                <c:pt idx="17">
                  <c:v>2.330532036771277</c:v>
                </c:pt>
                <c:pt idx="18">
                  <c:v>2.6785691405723058</c:v>
                </c:pt>
                <c:pt idx="19">
                  <c:v>3.716505648480168</c:v>
                </c:pt>
                <c:pt idx="20">
                  <c:v>5.4484514350974029</c:v>
                </c:pt>
                <c:pt idx="21">
                  <c:v>7.6215626185757346</c:v>
                </c:pt>
                <c:pt idx="22">
                  <c:v>9.2549846527681439</c:v>
                </c:pt>
                <c:pt idx="23">
                  <c:v>10.480047015249358</c:v>
                </c:pt>
                <c:pt idx="24">
                  <c:v>11.15417968810141</c:v>
                </c:pt>
                <c:pt idx="25">
                  <c:v>10.553884875815191</c:v>
                </c:pt>
                <c:pt idx="26">
                  <c:v>9.0950559100297266</c:v>
                </c:pt>
                <c:pt idx="27">
                  <c:v>7.2505381934564683</c:v>
                </c:pt>
                <c:pt idx="28">
                  <c:v>5.3224474757475111</c:v>
                </c:pt>
                <c:pt idx="29">
                  <c:v>3.7446286477863424</c:v>
                </c:pt>
                <c:pt idx="30">
                  <c:v>2.6281215955118347</c:v>
                </c:pt>
                <c:pt idx="31">
                  <c:v>1.8761211202227492</c:v>
                </c:pt>
                <c:pt idx="32">
                  <c:v>1.3916255219199967</c:v>
                </c:pt>
                <c:pt idx="33">
                  <c:v>1.0758612583933442</c:v>
                </c:pt>
                <c:pt idx="34">
                  <c:v>0.84661285272751119</c:v>
                </c:pt>
                <c:pt idx="35">
                  <c:v>0.66689642929537674</c:v>
                </c:pt>
                <c:pt idx="36">
                  <c:v>0.50176140132301983</c:v>
                </c:pt>
                <c:pt idx="37">
                  <c:v>0.37451382189485682</c:v>
                </c:pt>
                <c:pt idx="38">
                  <c:v>0.23791078237064442</c:v>
                </c:pt>
                <c:pt idx="39">
                  <c:v>9.8879786132291578E-2</c:v>
                </c:pt>
                <c:pt idx="40">
                  <c:v>1.3366984133745893E-2</c:v>
                </c:pt>
                <c:pt idx="41">
                  <c:v>9.3637964138211993E-4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716160"/>
        <c:axId val="104718336"/>
      </c:barChart>
      <c:catAx>
        <c:axId val="10471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718336"/>
        <c:crosses val="autoZero"/>
        <c:auto val="1"/>
        <c:lblAlgn val="ctr"/>
        <c:lblOffset val="100"/>
        <c:noMultiLvlLbl val="0"/>
      </c:catAx>
      <c:valAx>
        <c:axId val="104718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71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charts'!$B$594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charts'!$C$594:$AR$594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9.1743119266055023E-2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0.13895666759392036</c:v>
                </c:pt>
                <c:pt idx="16">
                  <c:v>1.386377916680176</c:v>
                </c:pt>
                <c:pt idx="17">
                  <c:v>2.4855082047579033</c:v>
                </c:pt>
                <c:pt idx="18">
                  <c:v>3.3545803620029924</c:v>
                </c:pt>
                <c:pt idx="19">
                  <c:v>4.4927155087380894</c:v>
                </c:pt>
                <c:pt idx="20">
                  <c:v>5.9742553962830556</c:v>
                </c:pt>
                <c:pt idx="21">
                  <c:v>7.9645748706282005</c:v>
                </c:pt>
                <c:pt idx="22">
                  <c:v>9.0772633783884746</c:v>
                </c:pt>
                <c:pt idx="23">
                  <c:v>10.354094530016203</c:v>
                </c:pt>
                <c:pt idx="24">
                  <c:v>11.115528836416457</c:v>
                </c:pt>
                <c:pt idx="25">
                  <c:v>10.371778295617078</c:v>
                </c:pt>
                <c:pt idx="26">
                  <c:v>8.8191470061357702</c:v>
                </c:pt>
                <c:pt idx="27">
                  <c:v>6.9337412168611587</c:v>
                </c:pt>
                <c:pt idx="28">
                  <c:v>5.0262257251714386</c:v>
                </c:pt>
                <c:pt idx="29">
                  <c:v>3.5059447368289094</c:v>
                </c:pt>
                <c:pt idx="30">
                  <c:v>2.4244775666408152</c:v>
                </c:pt>
                <c:pt idx="31">
                  <c:v>1.6872443759885076</c:v>
                </c:pt>
                <c:pt idx="32">
                  <c:v>1.2272533327011175</c:v>
                </c:pt>
                <c:pt idx="33">
                  <c:v>0.95008445140836917</c:v>
                </c:pt>
                <c:pt idx="34">
                  <c:v>0.76475192735912456</c:v>
                </c:pt>
                <c:pt idx="35">
                  <c:v>0.62434982206774814</c:v>
                </c:pt>
                <c:pt idx="36">
                  <c:v>0.48900007850765181</c:v>
                </c:pt>
                <c:pt idx="37">
                  <c:v>0.37603778238170987</c:v>
                </c:pt>
                <c:pt idx="38">
                  <c:v>0.24449354521561087</c:v>
                </c:pt>
                <c:pt idx="39">
                  <c:v>0.10441887266131157</c:v>
                </c:pt>
                <c:pt idx="40">
                  <c:v>1.4465753197401378E-2</c:v>
                </c:pt>
                <c:pt idx="41">
                  <c:v>9.8672048474146286E-4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765312"/>
        <c:axId val="104767488"/>
      </c:barChart>
      <c:catAx>
        <c:axId val="10476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767488"/>
        <c:crosses val="autoZero"/>
        <c:auto val="1"/>
        <c:lblAlgn val="ctr"/>
        <c:lblOffset val="100"/>
        <c:noMultiLvlLbl val="0"/>
      </c:catAx>
      <c:valAx>
        <c:axId val="104767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76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charts'!$B$595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charts'!$C$595:$AR$595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9.6734659984467924E-2</c:v>
                </c:pt>
                <c:pt idx="16">
                  <c:v>1.4037036448832723</c:v>
                </c:pt>
                <c:pt idx="17">
                  <c:v>2.6841752770471512</c:v>
                </c:pt>
                <c:pt idx="18">
                  <c:v>3.3024103408582839</c:v>
                </c:pt>
                <c:pt idx="19">
                  <c:v>4.5734554720492069</c:v>
                </c:pt>
                <c:pt idx="20">
                  <c:v>6.3234506526749596</c:v>
                </c:pt>
                <c:pt idx="21">
                  <c:v>8.3066058573663248</c:v>
                </c:pt>
                <c:pt idx="22">
                  <c:v>9.5508709857931482</c:v>
                </c:pt>
                <c:pt idx="23">
                  <c:v>10.443001077874358</c:v>
                </c:pt>
                <c:pt idx="24">
                  <c:v>10.897251124759775</c:v>
                </c:pt>
                <c:pt idx="25">
                  <c:v>10.166251049309603</c:v>
                </c:pt>
                <c:pt idx="26">
                  <c:v>8.6199458897077168</c:v>
                </c:pt>
                <c:pt idx="27">
                  <c:v>6.7442456961073205</c:v>
                </c:pt>
                <c:pt idx="28">
                  <c:v>4.8571305013287249</c:v>
                </c:pt>
                <c:pt idx="29">
                  <c:v>3.3614603469531303</c:v>
                </c:pt>
                <c:pt idx="30">
                  <c:v>2.3383002413476599</c:v>
                </c:pt>
                <c:pt idx="31">
                  <c:v>1.6727951726575541</c:v>
                </c:pt>
                <c:pt idx="32">
                  <c:v>1.2505401290744995</c:v>
                </c:pt>
                <c:pt idx="33">
                  <c:v>0.97096310021795651</c:v>
                </c:pt>
                <c:pt idx="34">
                  <c:v>0.76182757863203365</c:v>
                </c:pt>
                <c:pt idx="35">
                  <c:v>0.59516806143027157</c:v>
                </c:pt>
                <c:pt idx="36">
                  <c:v>0.44381954580883448</c:v>
                </c:pt>
                <c:pt idx="37">
                  <c:v>0.32861453391794915</c:v>
                </c:pt>
                <c:pt idx="38">
                  <c:v>0.20790052145845234</c:v>
                </c:pt>
                <c:pt idx="39">
                  <c:v>8.6709158949685866E-2</c:v>
                </c:pt>
                <c:pt idx="40">
                  <c:v>1.1859351224062939E-2</c:v>
                </c:pt>
                <c:pt idx="41">
                  <c:v>8.1002858360710043E-4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798848"/>
        <c:axId val="104809216"/>
      </c:barChart>
      <c:catAx>
        <c:axId val="10479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09216"/>
        <c:crosses val="autoZero"/>
        <c:auto val="1"/>
        <c:lblAlgn val="ctr"/>
        <c:lblOffset val="100"/>
        <c:noMultiLvlLbl val="0"/>
      </c:catAx>
      <c:valAx>
        <c:axId val="104809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79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charts'!$B$596</c:f>
              <c:strCache>
                <c:ptCount val="1"/>
                <c:pt idx="0">
                  <c:v>16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charts'!$C$596:$AR$596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0.119047619047619</c:v>
                </c:pt>
                <c:pt idx="9">
                  <c:v>0.119047619047619</c:v>
                </c:pt>
                <c:pt idx="10">
                  <c:v>0.17857142857142849</c:v>
                </c:pt>
                <c:pt idx="11">
                  <c:v>0.238095238095238</c:v>
                </c:pt>
                <c:pt idx="12">
                  <c:v>3.1290866633979023E-3</c:v>
                </c:pt>
                <c:pt idx="13">
                  <c:v>0.40377378807513292</c:v>
                </c:pt>
                <c:pt idx="14">
                  <c:v>0.60688676783394879</c:v>
                </c:pt>
                <c:pt idx="15">
                  <c:v>0.53875051026165388</c:v>
                </c:pt>
                <c:pt idx="16">
                  <c:v>2.3129291672604699</c:v>
                </c:pt>
                <c:pt idx="17">
                  <c:v>3.2414163156612545</c:v>
                </c:pt>
                <c:pt idx="18">
                  <c:v>4.3919963501310288</c:v>
                </c:pt>
                <c:pt idx="19">
                  <c:v>6.080570546506662</c:v>
                </c:pt>
                <c:pt idx="20">
                  <c:v>7.4016303082300432</c:v>
                </c:pt>
                <c:pt idx="21">
                  <c:v>8.0261210509300636</c:v>
                </c:pt>
                <c:pt idx="22">
                  <c:v>8.1418251295268451</c:v>
                </c:pt>
                <c:pt idx="23">
                  <c:v>8.3563247284686906</c:v>
                </c:pt>
                <c:pt idx="24">
                  <c:v>8.466852920550112</c:v>
                </c:pt>
                <c:pt idx="25">
                  <c:v>7.8195359553610384</c:v>
                </c:pt>
                <c:pt idx="26">
                  <c:v>6.7780965912516731</c:v>
                </c:pt>
                <c:pt idx="27">
                  <c:v>5.6111080361909709</c:v>
                </c:pt>
                <c:pt idx="28">
                  <c:v>4.4812977779363949</c:v>
                </c:pt>
                <c:pt idx="29">
                  <c:v>3.6313165422801421</c:v>
                </c:pt>
                <c:pt idx="30">
                  <c:v>2.9528680933220799</c:v>
                </c:pt>
                <c:pt idx="31">
                  <c:v>2.3228140177072754</c:v>
                </c:pt>
                <c:pt idx="32">
                  <c:v>1.8112986712696455</c:v>
                </c:pt>
                <c:pt idx="33">
                  <c:v>1.470776335777165</c:v>
                </c:pt>
                <c:pt idx="34">
                  <c:v>1.2407788808584179</c:v>
                </c:pt>
                <c:pt idx="35">
                  <c:v>1.0601523628999336</c:v>
                </c:pt>
                <c:pt idx="36">
                  <c:v>0.85966673334027888</c:v>
                </c:pt>
                <c:pt idx="37">
                  <c:v>0.67644631141027634</c:v>
                </c:pt>
                <c:pt idx="38">
                  <c:v>0.44353075591741692</c:v>
                </c:pt>
                <c:pt idx="39">
                  <c:v>0.18662829449107735</c:v>
                </c:pt>
                <c:pt idx="40">
                  <c:v>2.4882039576453917E-2</c:v>
                </c:pt>
                <c:pt idx="41">
                  <c:v>1.8340255485280806E-3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4835328"/>
        <c:axId val="105447808"/>
      </c:barChart>
      <c:catAx>
        <c:axId val="10483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447808"/>
        <c:crosses val="autoZero"/>
        <c:auto val="1"/>
        <c:lblAlgn val="ctr"/>
        <c:lblOffset val="100"/>
        <c:noMultiLvlLbl val="0"/>
      </c:catAx>
      <c:valAx>
        <c:axId val="105447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3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charts'!$B$597</c:f>
              <c:strCache>
                <c:ptCount val="1"/>
                <c:pt idx="0">
                  <c:v>17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charts'!$C$597:$AR$597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0.12853470437017994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0.11278572467527145</c:v>
                </c:pt>
                <c:pt idx="16">
                  <c:v>1.604100947376712</c:v>
                </c:pt>
                <c:pt idx="17">
                  <c:v>2.7117856508442801</c:v>
                </c:pt>
                <c:pt idx="18">
                  <c:v>3.2032282944583517</c:v>
                </c:pt>
                <c:pt idx="19">
                  <c:v>4.474013131297081</c:v>
                </c:pt>
                <c:pt idx="20">
                  <c:v>6.2478007369337094</c:v>
                </c:pt>
                <c:pt idx="21">
                  <c:v>8.1885285348038632</c:v>
                </c:pt>
                <c:pt idx="22">
                  <c:v>9.4052129844971866</c:v>
                </c:pt>
                <c:pt idx="23">
                  <c:v>10.183246861178359</c:v>
                </c:pt>
                <c:pt idx="24">
                  <c:v>10.557864827178744</c:v>
                </c:pt>
                <c:pt idx="25">
                  <c:v>9.8833527453943173</c:v>
                </c:pt>
                <c:pt idx="26">
                  <c:v>8.4420972590845</c:v>
                </c:pt>
                <c:pt idx="27">
                  <c:v>6.6688439659293675</c:v>
                </c:pt>
                <c:pt idx="28">
                  <c:v>4.8712370094819972</c:v>
                </c:pt>
                <c:pt idx="29">
                  <c:v>3.4336967426697043</c:v>
                </c:pt>
                <c:pt idx="30">
                  <c:v>2.4169799875709579</c:v>
                </c:pt>
                <c:pt idx="31">
                  <c:v>1.7297892198937699</c:v>
                </c:pt>
                <c:pt idx="32">
                  <c:v>1.3100493138670013</c:v>
                </c:pt>
                <c:pt idx="33">
                  <c:v>1.0712166282116253</c:v>
                </c:pt>
                <c:pt idx="34">
                  <c:v>0.91664352281623407</c:v>
                </c:pt>
                <c:pt idx="35">
                  <c:v>0.79054577718251395</c:v>
                </c:pt>
                <c:pt idx="36">
                  <c:v>0.64421256922376946</c:v>
                </c:pt>
                <c:pt idx="37">
                  <c:v>0.50762681887143324</c:v>
                </c:pt>
                <c:pt idx="38">
                  <c:v>0.33384043587029583</c:v>
                </c:pt>
                <c:pt idx="39">
                  <c:v>0.14207883221236567</c:v>
                </c:pt>
                <c:pt idx="40">
                  <c:v>1.931190070396668E-2</c:v>
                </c:pt>
                <c:pt idx="41">
                  <c:v>1.3748734024518316E-3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5469824"/>
        <c:axId val="105472000"/>
      </c:barChart>
      <c:catAx>
        <c:axId val="10546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472000"/>
        <c:crosses val="autoZero"/>
        <c:auto val="1"/>
        <c:lblAlgn val="ctr"/>
        <c:lblOffset val="100"/>
        <c:noMultiLvlLbl val="0"/>
      </c:catAx>
      <c:valAx>
        <c:axId val="105472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46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charts'!$B$598</c:f>
              <c:strCache>
                <c:ptCount val="1"/>
                <c:pt idx="0">
                  <c:v>18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charts'!$C$598:$AR$598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0.18181818181818188</c:v>
                </c:pt>
                <c:pt idx="11">
                  <c:v>0.18181818181818188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3.4804578102196518E-2</c:v>
                </c:pt>
                <c:pt idx="16">
                  <c:v>1.0741622648794009</c:v>
                </c:pt>
                <c:pt idx="17">
                  <c:v>2.528302770891306</c:v>
                </c:pt>
                <c:pt idx="18">
                  <c:v>3.5596139240915909</c:v>
                </c:pt>
                <c:pt idx="19">
                  <c:v>4.9790087370957652</c:v>
                </c:pt>
                <c:pt idx="20">
                  <c:v>6.5326535945722783</c:v>
                </c:pt>
                <c:pt idx="21">
                  <c:v>8.303316428793039</c:v>
                </c:pt>
                <c:pt idx="22">
                  <c:v>9.3857908578108589</c:v>
                </c:pt>
                <c:pt idx="23">
                  <c:v>9.9721758023194198</c:v>
                </c:pt>
                <c:pt idx="24">
                  <c:v>10.194793343038247</c:v>
                </c:pt>
                <c:pt idx="25">
                  <c:v>9.6073671984668003</c:v>
                </c:pt>
                <c:pt idx="26">
                  <c:v>8.3345275215872796</c:v>
                </c:pt>
                <c:pt idx="27">
                  <c:v>6.6152322177418439</c:v>
                </c:pt>
                <c:pt idx="28">
                  <c:v>4.7526099961485535</c:v>
                </c:pt>
                <c:pt idx="29">
                  <c:v>3.2266241948881023</c:v>
                </c:pt>
                <c:pt idx="30">
                  <c:v>2.1644456943688839</c:v>
                </c:pt>
                <c:pt idx="31">
                  <c:v>1.4999159451403776</c:v>
                </c:pt>
                <c:pt idx="32">
                  <c:v>1.178444180268938</c:v>
                </c:pt>
                <c:pt idx="33">
                  <c:v>1.0817371198823766</c:v>
                </c:pt>
                <c:pt idx="34">
                  <c:v>1.0672998099194542</c:v>
                </c:pt>
                <c:pt idx="35">
                  <c:v>1.0420120993011674</c:v>
                </c:pt>
                <c:pt idx="36">
                  <c:v>0.93126926352139106</c:v>
                </c:pt>
                <c:pt idx="37">
                  <c:v>0.7761409159698206</c:v>
                </c:pt>
                <c:pt idx="38">
                  <c:v>0.52866709011331059</c:v>
                </c:pt>
                <c:pt idx="39">
                  <c:v>0.23126996305961486</c:v>
                </c:pt>
                <c:pt idx="40">
                  <c:v>3.192080265528921E-2</c:v>
                </c:pt>
                <c:pt idx="41">
                  <c:v>2.2573217363422329E-3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5502208"/>
        <c:axId val="105504128"/>
      </c:barChart>
      <c:catAx>
        <c:axId val="10550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504128"/>
        <c:crosses val="autoZero"/>
        <c:auto val="1"/>
        <c:lblAlgn val="ctr"/>
        <c:lblOffset val="100"/>
        <c:noMultiLvlLbl val="0"/>
      </c:catAx>
      <c:valAx>
        <c:axId val="105504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50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charts'!$B$599</c:f>
              <c:strCache>
                <c:ptCount val="1"/>
                <c:pt idx="0">
                  <c:v>19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charts'!$C$599:$AR$599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0.19880715705765423</c:v>
                </c:pt>
                <c:pt idx="12">
                  <c:v>1.5472146065254459E-2</c:v>
                </c:pt>
                <c:pt idx="13">
                  <c:v>0.34826753219244883</c:v>
                </c:pt>
                <c:pt idx="14">
                  <c:v>0.75613632972814415</c:v>
                </c:pt>
                <c:pt idx="15">
                  <c:v>0.93144309237270662</c:v>
                </c:pt>
                <c:pt idx="16">
                  <c:v>2.660686180870008</c:v>
                </c:pt>
                <c:pt idx="17">
                  <c:v>3.2769551473564471</c:v>
                </c:pt>
                <c:pt idx="18">
                  <c:v>4.1066456128845612</c:v>
                </c:pt>
                <c:pt idx="19">
                  <c:v>5.7038038342410715</c:v>
                </c:pt>
                <c:pt idx="20">
                  <c:v>6.4706295358044983</c:v>
                </c:pt>
                <c:pt idx="21">
                  <c:v>8.5664144180919006</c:v>
                </c:pt>
                <c:pt idx="22">
                  <c:v>9.280235712381721</c:v>
                </c:pt>
                <c:pt idx="23">
                  <c:v>9.0872035946354668</c:v>
                </c:pt>
                <c:pt idx="24">
                  <c:v>9.2319153072069788</c:v>
                </c:pt>
                <c:pt idx="25">
                  <c:v>8.8316659971764278</c:v>
                </c:pt>
                <c:pt idx="26">
                  <c:v>7.8036905450710181</c:v>
                </c:pt>
                <c:pt idx="27">
                  <c:v>6.3246570016452939</c:v>
                </c:pt>
                <c:pt idx="28">
                  <c:v>4.6589952495928619</c:v>
                </c:pt>
                <c:pt idx="29">
                  <c:v>3.2619018025429742</c:v>
                </c:pt>
                <c:pt idx="30">
                  <c:v>2.2696085993810589</c:v>
                </c:pt>
                <c:pt idx="31">
                  <c:v>1.6080897773912239</c:v>
                </c:pt>
                <c:pt idx="32">
                  <c:v>1.1928336964317061</c:v>
                </c:pt>
                <c:pt idx="33">
                  <c:v>0.93069724487940719</c:v>
                </c:pt>
                <c:pt idx="34">
                  <c:v>0.74415586328024064</c:v>
                </c:pt>
                <c:pt idx="35">
                  <c:v>0.5979201866735786</c:v>
                </c:pt>
                <c:pt idx="36">
                  <c:v>0.45972016849718078</c:v>
                </c:pt>
                <c:pt idx="37">
                  <c:v>0.34846214449556223</c:v>
                </c:pt>
                <c:pt idx="38">
                  <c:v>0.22418339306854371</c:v>
                </c:pt>
                <c:pt idx="39">
                  <c:v>9.4846118977111649E-2</c:v>
                </c:pt>
                <c:pt idx="40">
                  <c:v>1.3063046452885561E-2</c:v>
                </c:pt>
                <c:pt idx="41">
                  <c:v>8.9356355409234969E-4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5682048"/>
        <c:axId val="105683968"/>
      </c:barChart>
      <c:catAx>
        <c:axId val="10568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683968"/>
        <c:crosses val="autoZero"/>
        <c:auto val="1"/>
        <c:lblAlgn val="ctr"/>
        <c:lblOffset val="100"/>
        <c:noMultiLvlLbl val="0"/>
      </c:catAx>
      <c:valAx>
        <c:axId val="105683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68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charts'!$B$582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charts'!$C$582:$AR$582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0.44247787610619477</c:v>
                </c:pt>
                <c:pt idx="12">
                  <c:v>0</c:v>
                </c:pt>
                <c:pt idx="13">
                  <c:v>0</c:v>
                </c:pt>
                <c:pt idx="14">
                  <c:v>7.4812497389417903E-4</c:v>
                </c:pt>
                <c:pt idx="15">
                  <c:v>0.49835307995510209</c:v>
                </c:pt>
                <c:pt idx="16">
                  <c:v>2.7192941528978416</c:v>
                </c:pt>
                <c:pt idx="17">
                  <c:v>4.2753333685113581</c:v>
                </c:pt>
                <c:pt idx="18">
                  <c:v>5.2039660794695513</c:v>
                </c:pt>
                <c:pt idx="19">
                  <c:v>6.0288897232502139</c:v>
                </c:pt>
                <c:pt idx="20">
                  <c:v>7.1059975396468369</c:v>
                </c:pt>
                <c:pt idx="21">
                  <c:v>8.2382651992513996</c:v>
                </c:pt>
                <c:pt idx="22">
                  <c:v>8.9312452635654367</c:v>
                </c:pt>
                <c:pt idx="23">
                  <c:v>9.340152882039968</c:v>
                </c:pt>
                <c:pt idx="24">
                  <c:v>9.4602590725391273</c:v>
                </c:pt>
                <c:pt idx="25">
                  <c:v>8.668537861228188</c:v>
                </c:pt>
                <c:pt idx="26">
                  <c:v>7.3825484149523461</c:v>
                </c:pt>
                <c:pt idx="27">
                  <c:v>5.8886330909763265</c:v>
                </c:pt>
                <c:pt idx="28">
                  <c:v>4.3595440956613212</c:v>
                </c:pt>
                <c:pt idx="29">
                  <c:v>3.1034816394916191</c:v>
                </c:pt>
                <c:pt idx="30">
                  <c:v>2.1317455008339801</c:v>
                </c:pt>
                <c:pt idx="31">
                  <c:v>1.4265298174778795</c:v>
                </c:pt>
                <c:pt idx="32">
                  <c:v>1.0497165562904949</c:v>
                </c:pt>
                <c:pt idx="33">
                  <c:v>0.91754499010616164</c:v>
                </c:pt>
                <c:pt idx="34">
                  <c:v>0.85797673997240631</c:v>
                </c:pt>
                <c:pt idx="35">
                  <c:v>0.744434874465423</c:v>
                </c:pt>
                <c:pt idx="36">
                  <c:v>0.54829461582301164</c:v>
                </c:pt>
                <c:pt idx="37">
                  <c:v>0.37221320603816888</c:v>
                </c:pt>
                <c:pt idx="38">
                  <c:v>0.21222526914307185</c:v>
                </c:pt>
                <c:pt idx="39">
                  <c:v>8.0257049190580729E-2</c:v>
                </c:pt>
                <c:pt idx="40">
                  <c:v>1.0650827615065033E-2</c:v>
                </c:pt>
                <c:pt idx="41">
                  <c:v>6.8308852704858163E-4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683008"/>
        <c:axId val="115684096"/>
      </c:barChart>
      <c:catAx>
        <c:axId val="10668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684096"/>
        <c:crosses val="autoZero"/>
        <c:auto val="1"/>
        <c:lblAlgn val="ctr"/>
        <c:lblOffset val="100"/>
        <c:noMultiLvlLbl val="0"/>
      </c:catAx>
      <c:valAx>
        <c:axId val="11568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68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charts'!$B$600</c:f>
              <c:strCache>
                <c:ptCount val="1"/>
                <c:pt idx="0">
                  <c:v>20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charts'!$C$600:$AR$600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0.15847860538827252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1.9010045253365457E-2</c:v>
                </c:pt>
                <c:pt idx="16">
                  <c:v>0.92293618994339721</c:v>
                </c:pt>
                <c:pt idx="17">
                  <c:v>2.3738315881659853</c:v>
                </c:pt>
                <c:pt idx="18">
                  <c:v>2.9709004195855107</c:v>
                </c:pt>
                <c:pt idx="19">
                  <c:v>4.0758396831619637</c:v>
                </c:pt>
                <c:pt idx="20">
                  <c:v>5.2756150629009024</c:v>
                </c:pt>
                <c:pt idx="21">
                  <c:v>7.0958122017373633</c:v>
                </c:pt>
                <c:pt idx="22">
                  <c:v>8.6957223752133821</c:v>
                </c:pt>
                <c:pt idx="23">
                  <c:v>9.9577655726600725</c:v>
                </c:pt>
                <c:pt idx="24">
                  <c:v>10.781118515752674</c:v>
                </c:pt>
                <c:pt idx="25">
                  <c:v>10.456433946240736</c:v>
                </c:pt>
                <c:pt idx="26">
                  <c:v>9.2402579355203009</c:v>
                </c:pt>
                <c:pt idx="27">
                  <c:v>7.5133194170903943</c:v>
                </c:pt>
                <c:pt idx="28">
                  <c:v>5.5735953582660187</c:v>
                </c:pt>
                <c:pt idx="29">
                  <c:v>3.9113508060798869</c:v>
                </c:pt>
                <c:pt idx="30">
                  <c:v>2.6718518201325168</c:v>
                </c:pt>
                <c:pt idx="31">
                  <c:v>1.8206331134019174</c:v>
                </c:pt>
                <c:pt idx="32">
                  <c:v>1.3376598241777358</c:v>
                </c:pt>
                <c:pt idx="33">
                  <c:v>1.1147786437503158</c:v>
                </c:pt>
                <c:pt idx="34">
                  <c:v>1.010604018956726</c:v>
                </c:pt>
                <c:pt idx="35">
                  <c:v>0.92793891488077274</c:v>
                </c:pt>
                <c:pt idx="36">
                  <c:v>0.79510944576620413</c:v>
                </c:pt>
                <c:pt idx="37">
                  <c:v>0.64768115200402276</c:v>
                </c:pt>
                <c:pt idx="38">
                  <c:v>0.43473965918102181</c:v>
                </c:pt>
                <c:pt idx="39">
                  <c:v>0.18908649550420401</c:v>
                </c:pt>
                <c:pt idx="40">
                  <c:v>2.609068820266499E-2</c:v>
                </c:pt>
                <c:pt idx="41">
                  <c:v>1.8385010816804395E-3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046208"/>
        <c:axId val="106048128"/>
      </c:barChart>
      <c:catAx>
        <c:axId val="10604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048128"/>
        <c:crosses val="autoZero"/>
        <c:auto val="1"/>
        <c:lblAlgn val="ctr"/>
        <c:lblOffset val="100"/>
        <c:noMultiLvlLbl val="0"/>
      </c:catAx>
      <c:valAx>
        <c:axId val="106048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0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charts'!$B$601</c:f>
              <c:strCache>
                <c:ptCount val="1"/>
                <c:pt idx="0">
                  <c:v>21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charts'!$C$601:$AR$601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0.31397174254317106</c:v>
                </c:pt>
                <c:pt idx="12">
                  <c:v>0.48278234145684129</c:v>
                </c:pt>
                <c:pt idx="13">
                  <c:v>1.227276627897147</c:v>
                </c:pt>
                <c:pt idx="14">
                  <c:v>2.8154664299430263</c:v>
                </c:pt>
                <c:pt idx="15">
                  <c:v>4.7753679886940779</c:v>
                </c:pt>
                <c:pt idx="16">
                  <c:v>8.6777841513560094</c:v>
                </c:pt>
                <c:pt idx="17">
                  <c:v>7.7339975712424884</c:v>
                </c:pt>
                <c:pt idx="18">
                  <c:v>6.4860843116340803</c:v>
                </c:pt>
                <c:pt idx="19">
                  <c:v>6.9702751631343638</c:v>
                </c:pt>
                <c:pt idx="20">
                  <c:v>7.6663768199350262</c:v>
                </c:pt>
                <c:pt idx="21">
                  <c:v>8.1826610227855525</c:v>
                </c:pt>
                <c:pt idx="22">
                  <c:v>8.0896249777586977</c:v>
                </c:pt>
                <c:pt idx="23">
                  <c:v>7.5808856797601951</c:v>
                </c:pt>
                <c:pt idx="24">
                  <c:v>6.939485416643663</c:v>
                </c:pt>
                <c:pt idx="25">
                  <c:v>5.9063668963599376</c:v>
                </c:pt>
                <c:pt idx="26">
                  <c:v>4.6324582221994994</c:v>
                </c:pt>
                <c:pt idx="27">
                  <c:v>3.3511746786034968</c:v>
                </c:pt>
                <c:pt idx="28">
                  <c:v>2.2589871882520121</c:v>
                </c:pt>
                <c:pt idx="29">
                  <c:v>1.5094910766545349</c:v>
                </c:pt>
                <c:pt idx="30">
                  <c:v>1.0347498600734271</c:v>
                </c:pt>
                <c:pt idx="31">
                  <c:v>0.73108727724464473</c:v>
                </c:pt>
                <c:pt idx="32">
                  <c:v>0.55470153808204359</c:v>
                </c:pt>
                <c:pt idx="33">
                  <c:v>0.46450241728788122</c:v>
                </c:pt>
                <c:pt idx="34">
                  <c:v>0.41364782484911894</c:v>
                </c:pt>
                <c:pt idx="35">
                  <c:v>0.37255893316248584</c:v>
                </c:pt>
                <c:pt idx="36">
                  <c:v>0.31570709156427862</c:v>
                </c:pt>
                <c:pt idx="37">
                  <c:v>0.25556556476169939</c:v>
                </c:pt>
                <c:pt idx="38">
                  <c:v>0.171398367015829</c:v>
                </c:pt>
                <c:pt idx="39">
                  <c:v>7.452258888248417E-2</c:v>
                </c:pt>
                <c:pt idx="40">
                  <c:v>1.0320659677155479E-2</c:v>
                </c:pt>
                <c:pt idx="41">
                  <c:v>7.1957054510573507E-4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087168"/>
        <c:axId val="106089088"/>
      </c:barChart>
      <c:catAx>
        <c:axId val="1060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089088"/>
        <c:crosses val="autoZero"/>
        <c:auto val="1"/>
        <c:lblAlgn val="ctr"/>
        <c:lblOffset val="100"/>
        <c:noMultiLvlLbl val="0"/>
      </c:catAx>
      <c:valAx>
        <c:axId val="106089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08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charts'!$B$602</c:f>
              <c:strCache>
                <c:ptCount val="1"/>
                <c:pt idx="0">
                  <c:v>22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charts'!$C$602:$AR$602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0.29910269192422739</c:v>
                </c:pt>
                <c:pt idx="12">
                  <c:v>0</c:v>
                </c:pt>
                <c:pt idx="13">
                  <c:v>0</c:v>
                </c:pt>
                <c:pt idx="14">
                  <c:v>5.4187942331732436E-5</c:v>
                </c:pt>
                <c:pt idx="15">
                  <c:v>0.27596064941604437</c:v>
                </c:pt>
                <c:pt idx="16">
                  <c:v>2.2260271714845432</c:v>
                </c:pt>
                <c:pt idx="17">
                  <c:v>3.2897561055803091</c:v>
                </c:pt>
                <c:pt idx="18">
                  <c:v>3.6672337156522912</c:v>
                </c:pt>
                <c:pt idx="19">
                  <c:v>4.3385398734760834</c:v>
                </c:pt>
                <c:pt idx="20">
                  <c:v>5.577523064718922</c:v>
                </c:pt>
                <c:pt idx="21">
                  <c:v>7.1972042053817065</c:v>
                </c:pt>
                <c:pt idx="22">
                  <c:v>8.6274984851025618</c:v>
                </c:pt>
                <c:pt idx="23">
                  <c:v>9.9269851727327598</c:v>
                </c:pt>
                <c:pt idx="24">
                  <c:v>10.778266425726105</c:v>
                </c:pt>
                <c:pt idx="25">
                  <c:v>10.345265379651618</c:v>
                </c:pt>
                <c:pt idx="26">
                  <c:v>9.0022991257784799</c:v>
                </c:pt>
                <c:pt idx="27">
                  <c:v>7.208879181779432</c:v>
                </c:pt>
                <c:pt idx="28">
                  <c:v>5.2658330991904023</c:v>
                </c:pt>
                <c:pt idx="29">
                  <c:v>3.6299505608791955</c:v>
                </c:pt>
                <c:pt idx="30">
                  <c:v>2.4512016735704809</c:v>
                </c:pt>
                <c:pt idx="31">
                  <c:v>1.6696013856016494</c:v>
                </c:pt>
                <c:pt idx="32">
                  <c:v>1.1933201751014348</c:v>
                </c:pt>
                <c:pt idx="33">
                  <c:v>0.90090289371093646</c:v>
                </c:pt>
                <c:pt idx="34">
                  <c:v>0.69718651967965695</c:v>
                </c:pt>
                <c:pt idx="35">
                  <c:v>0.53290833556098494</c:v>
                </c:pt>
                <c:pt idx="36">
                  <c:v>0.3812577700217657</c:v>
                </c:pt>
                <c:pt idx="37">
                  <c:v>0.27278517547695336</c:v>
                </c:pt>
                <c:pt idx="38">
                  <c:v>0.16674588130757129</c:v>
                </c:pt>
                <c:pt idx="39">
                  <c:v>6.7936996731182114E-2</c:v>
                </c:pt>
                <c:pt idx="40">
                  <c:v>9.1366760103972211E-3</c:v>
                </c:pt>
                <c:pt idx="41">
                  <c:v>6.374208100159794E-4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115072"/>
        <c:axId val="106116992"/>
      </c:barChart>
      <c:catAx>
        <c:axId val="1061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116992"/>
        <c:crosses val="autoZero"/>
        <c:auto val="1"/>
        <c:lblAlgn val="ctr"/>
        <c:lblOffset val="100"/>
        <c:noMultiLvlLbl val="0"/>
      </c:catAx>
      <c:valAx>
        <c:axId val="106116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11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charts'!$B$603</c:f>
              <c:strCache>
                <c:ptCount val="1"/>
                <c:pt idx="0">
                  <c:v>23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charts'!$C$603:$AR$603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0.17636684303350966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0.18631129228639634</c:v>
                </c:pt>
                <c:pt idx="16">
                  <c:v>2.0638432370744919</c:v>
                </c:pt>
                <c:pt idx="17">
                  <c:v>3.4984583056656846</c:v>
                </c:pt>
                <c:pt idx="18">
                  <c:v>4.5052742852821011</c:v>
                </c:pt>
                <c:pt idx="19">
                  <c:v>6.1718345121814098</c:v>
                </c:pt>
                <c:pt idx="20">
                  <c:v>7.8154502814029732</c:v>
                </c:pt>
                <c:pt idx="21">
                  <c:v>9.0331486367736478</c:v>
                </c:pt>
                <c:pt idx="22">
                  <c:v>9.2101658514786404</c:v>
                </c:pt>
                <c:pt idx="23">
                  <c:v>9.2372929185829538</c:v>
                </c:pt>
                <c:pt idx="24">
                  <c:v>9.5382710971522968</c:v>
                </c:pt>
                <c:pt idx="25">
                  <c:v>9.0950043391883248</c:v>
                </c:pt>
                <c:pt idx="26">
                  <c:v>7.7631027782217323</c:v>
                </c:pt>
                <c:pt idx="27">
                  <c:v>5.9842359943924919</c:v>
                </c:pt>
                <c:pt idx="28">
                  <c:v>4.18670718592608</c:v>
                </c:pt>
                <c:pt idx="29">
                  <c:v>2.8282375700935662</c:v>
                </c:pt>
                <c:pt idx="30">
                  <c:v>1.954266855987441</c:v>
                </c:pt>
                <c:pt idx="31">
                  <c:v>1.4188429375793006</c:v>
                </c:pt>
                <c:pt idx="32">
                  <c:v>1.1159681103439711</c:v>
                </c:pt>
                <c:pt idx="33">
                  <c:v>0.9543052648262863</c:v>
                </c:pt>
                <c:pt idx="34">
                  <c:v>0.85048271685015608</c:v>
                </c:pt>
                <c:pt idx="35">
                  <c:v>0.75871886144514344</c:v>
                </c:pt>
                <c:pt idx="36">
                  <c:v>0.63558892916733523</c:v>
                </c:pt>
                <c:pt idx="37">
                  <c:v>0.51072955277698873</c:v>
                </c:pt>
                <c:pt idx="38">
                  <c:v>0.34018240561336455</c:v>
                </c:pt>
                <c:pt idx="39">
                  <c:v>0.14592675083044646</c:v>
                </c:pt>
                <c:pt idx="40">
                  <c:v>1.9858909769024245E-2</c:v>
                </c:pt>
                <c:pt idx="41">
                  <c:v>1.4235760742370783E-3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143104"/>
        <c:axId val="106161664"/>
      </c:barChart>
      <c:catAx>
        <c:axId val="10614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161664"/>
        <c:crosses val="autoZero"/>
        <c:auto val="1"/>
        <c:lblAlgn val="ctr"/>
        <c:lblOffset val="100"/>
        <c:noMultiLvlLbl val="0"/>
      </c:catAx>
      <c:valAx>
        <c:axId val="10616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14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charts'!$B$604</c:f>
              <c:strCache>
                <c:ptCount val="1"/>
                <c:pt idx="0">
                  <c:v>24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charts'!$C$604:$AR$604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0.48840048840048833</c:v>
                </c:pt>
                <c:pt idx="7">
                  <c:v>0.24420024420024417</c:v>
                </c:pt>
                <c:pt idx="8">
                  <c:v>0.12210012210012208</c:v>
                </c:pt>
                <c:pt idx="9">
                  <c:v>0.12210012210012208</c:v>
                </c:pt>
                <c:pt idx="10">
                  <c:v>0.12210012210012208</c:v>
                </c:pt>
                <c:pt idx="11">
                  <c:v>0.12210012210012208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8.3075700424268553E-2</c:v>
                </c:pt>
                <c:pt idx="16">
                  <c:v>1.3276736130007039</c:v>
                </c:pt>
                <c:pt idx="17">
                  <c:v>2.2467775597903046</c:v>
                </c:pt>
                <c:pt idx="18">
                  <c:v>2.390254045494967</c:v>
                </c:pt>
                <c:pt idx="19">
                  <c:v>3.2151524677292915</c:v>
                </c:pt>
                <c:pt idx="20">
                  <c:v>4.6787756072534572</c:v>
                </c:pt>
                <c:pt idx="21">
                  <c:v>6.7820322307927521</c:v>
                </c:pt>
                <c:pt idx="22">
                  <c:v>8.7667836977744695</c:v>
                </c:pt>
                <c:pt idx="23">
                  <c:v>10.302204347546089</c:v>
                </c:pt>
                <c:pt idx="24">
                  <c:v>11.145381822227678</c:v>
                </c:pt>
                <c:pt idx="25">
                  <c:v>10.633805423284857</c:v>
                </c:pt>
                <c:pt idx="26">
                  <c:v>9.1882143887282552</c:v>
                </c:pt>
                <c:pt idx="27">
                  <c:v>7.3347155072061412</c:v>
                </c:pt>
                <c:pt idx="28">
                  <c:v>5.4196229852976989</c:v>
                </c:pt>
                <c:pt idx="29">
                  <c:v>3.8365612277426937</c:v>
                </c:pt>
                <c:pt idx="30">
                  <c:v>2.6185816852239374</c:v>
                </c:pt>
                <c:pt idx="31">
                  <c:v>1.7402141946853547</c:v>
                </c:pt>
                <c:pt idx="32">
                  <c:v>1.2557970795597413</c:v>
                </c:pt>
                <c:pt idx="33">
                  <c:v>1.0819312370034158</c:v>
                </c:pt>
                <c:pt idx="34">
                  <c:v>1.0547719531862061</c:v>
                </c:pt>
                <c:pt idx="35">
                  <c:v>1.0506627471240275</c:v>
                </c:pt>
                <c:pt idx="36">
                  <c:v>0.96411802728395057</c:v>
                </c:pt>
                <c:pt idx="37">
                  <c:v>0.81907540066304108</c:v>
                </c:pt>
                <c:pt idx="38">
                  <c:v>0.56306396066998221</c:v>
                </c:pt>
                <c:pt idx="39">
                  <c:v>0.2443466288420339</c:v>
                </c:pt>
                <c:pt idx="40">
                  <c:v>3.2966797086768619E-2</c:v>
                </c:pt>
                <c:pt idx="41">
                  <c:v>2.4384433766832764E-3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314752"/>
        <c:axId val="106325120"/>
      </c:barChart>
      <c:catAx>
        <c:axId val="10631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325120"/>
        <c:crosses val="autoZero"/>
        <c:auto val="1"/>
        <c:lblAlgn val="ctr"/>
        <c:lblOffset val="100"/>
        <c:noMultiLvlLbl val="0"/>
      </c:catAx>
      <c:valAx>
        <c:axId val="106325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31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charts'!$B$605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charts'!$C$605:$AR$605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0.10764262648008609</c:v>
                </c:pt>
                <c:pt idx="12">
                  <c:v>0</c:v>
                </c:pt>
                <c:pt idx="13">
                  <c:v>0</c:v>
                </c:pt>
                <c:pt idx="14">
                  <c:v>2.2675017858952776E-3</c:v>
                </c:pt>
                <c:pt idx="15">
                  <c:v>0.88879283319693481</c:v>
                </c:pt>
                <c:pt idx="16">
                  <c:v>4.1919582002933478</c:v>
                </c:pt>
                <c:pt idx="17">
                  <c:v>3.8378947007364648</c:v>
                </c:pt>
                <c:pt idx="18">
                  <c:v>2.6563927591421579</c:v>
                </c:pt>
                <c:pt idx="19">
                  <c:v>3.1232347408330048</c:v>
                </c:pt>
                <c:pt idx="20">
                  <c:v>4.4625116811930203</c:v>
                </c:pt>
                <c:pt idx="21">
                  <c:v>6.4268601122786011</c:v>
                </c:pt>
                <c:pt idx="22">
                  <c:v>8.1865940137989899</c:v>
                </c:pt>
                <c:pt idx="23">
                  <c:v>9.6014495188911191</c:v>
                </c:pt>
                <c:pt idx="24">
                  <c:v>10.472865575418776</c:v>
                </c:pt>
                <c:pt idx="25">
                  <c:v>10.140993165149812</c:v>
                </c:pt>
                <c:pt idx="26">
                  <c:v>9.0067652861506318</c:v>
                </c:pt>
                <c:pt idx="27">
                  <c:v>7.4137217771341772</c:v>
                </c:pt>
                <c:pt idx="28">
                  <c:v>5.5931184618951617</c:v>
                </c:pt>
                <c:pt idx="29">
                  <c:v>4.0077117243217035</c:v>
                </c:pt>
                <c:pt idx="30">
                  <c:v>2.7841251285883031</c:v>
                </c:pt>
                <c:pt idx="31">
                  <c:v>1.8843046775568431</c:v>
                </c:pt>
                <c:pt idx="32">
                  <c:v>1.3110273790247775</c:v>
                </c:pt>
                <c:pt idx="33">
                  <c:v>0.98935547779310928</c:v>
                </c:pt>
                <c:pt idx="34">
                  <c:v>0.8053632278950088</c:v>
                </c:pt>
                <c:pt idx="35">
                  <c:v>0.68221891485666986</c:v>
                </c:pt>
                <c:pt idx="36">
                  <c:v>0.55491408474049264</c:v>
                </c:pt>
                <c:pt idx="37">
                  <c:v>0.43993097807092679</c:v>
                </c:pt>
                <c:pt idx="38">
                  <c:v>0.28976028572899692</c:v>
                </c:pt>
                <c:pt idx="39">
                  <c:v>0.12110965536487066</c:v>
                </c:pt>
                <c:pt idx="40">
                  <c:v>1.5911660319821684E-2</c:v>
                </c:pt>
                <c:pt idx="41">
                  <c:v>1.2038513602836256E-3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359040"/>
        <c:axId val="106361216"/>
      </c:barChart>
      <c:catAx>
        <c:axId val="10635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361216"/>
        <c:crosses val="autoZero"/>
        <c:auto val="1"/>
        <c:lblAlgn val="ctr"/>
        <c:lblOffset val="100"/>
        <c:noMultiLvlLbl val="0"/>
      </c:catAx>
      <c:valAx>
        <c:axId val="106361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35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charts'!$B$606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charts'!$C$606:$AR$606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469248"/>
        <c:axId val="106471424"/>
      </c:barChart>
      <c:catAx>
        <c:axId val="10646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471424"/>
        <c:crosses val="autoZero"/>
        <c:auto val="1"/>
        <c:lblAlgn val="ctr"/>
        <c:lblOffset val="100"/>
        <c:noMultiLvlLbl val="0"/>
      </c:catAx>
      <c:valAx>
        <c:axId val="106471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46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charts'!$B$607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charts'!$C$607:$AR$607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509824"/>
        <c:axId val="106511744"/>
      </c:barChart>
      <c:catAx>
        <c:axId val="1065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511744"/>
        <c:crosses val="autoZero"/>
        <c:auto val="1"/>
        <c:lblAlgn val="ctr"/>
        <c:lblOffset val="100"/>
        <c:noMultiLvlLbl val="0"/>
      </c:catAx>
      <c:valAx>
        <c:axId val="106511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50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charts'!$B$608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charts'!$C$608:$AR$608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546304"/>
        <c:axId val="106548224"/>
      </c:barChart>
      <c:catAx>
        <c:axId val="10654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548224"/>
        <c:crosses val="autoZero"/>
        <c:auto val="1"/>
        <c:lblAlgn val="ctr"/>
        <c:lblOffset val="100"/>
        <c:noMultiLvlLbl val="0"/>
      </c:catAx>
      <c:valAx>
        <c:axId val="10654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54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charts'!$B$609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charts'!$C$609:$AR$609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573440"/>
        <c:axId val="108575360"/>
      </c:barChart>
      <c:catAx>
        <c:axId val="10857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575360"/>
        <c:crosses val="autoZero"/>
        <c:auto val="1"/>
        <c:lblAlgn val="ctr"/>
        <c:lblOffset val="100"/>
        <c:noMultiLvlLbl val="0"/>
      </c:catAx>
      <c:valAx>
        <c:axId val="108575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57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charts'!$C$583:$AR$583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0.18939393939393939</c:v>
                </c:pt>
                <c:pt idx="11">
                  <c:v>0.18939393939393939</c:v>
                </c:pt>
                <c:pt idx="12">
                  <c:v>0</c:v>
                </c:pt>
                <c:pt idx="13">
                  <c:v>0</c:v>
                </c:pt>
                <c:pt idx="14">
                  <c:v>3.6561645112170908E-5</c:v>
                </c:pt>
                <c:pt idx="15">
                  <c:v>0.19417932157705836</c:v>
                </c:pt>
                <c:pt idx="16">
                  <c:v>1.8721779201236786</c:v>
                </c:pt>
                <c:pt idx="17">
                  <c:v>3.4749767905348707</c:v>
                </c:pt>
                <c:pt idx="18">
                  <c:v>4.7129130102494567</c:v>
                </c:pt>
                <c:pt idx="19">
                  <c:v>6.2431179110872383</c:v>
                </c:pt>
                <c:pt idx="20">
                  <c:v>7.836821365796423</c:v>
                </c:pt>
                <c:pt idx="21">
                  <c:v>9.1733593301038105</c:v>
                </c:pt>
                <c:pt idx="22">
                  <c:v>9.6275855193023183</c:v>
                </c:pt>
                <c:pt idx="23">
                  <c:v>9.9792018708987786</c:v>
                </c:pt>
                <c:pt idx="24">
                  <c:v>9.7225710142786639</c:v>
                </c:pt>
                <c:pt idx="25">
                  <c:v>8.5299856862188115</c:v>
                </c:pt>
                <c:pt idx="26">
                  <c:v>7.1003981989519698</c:v>
                </c:pt>
                <c:pt idx="27">
                  <c:v>5.6544429482695797</c:v>
                </c:pt>
                <c:pt idx="28">
                  <c:v>4.2438499034326327</c:v>
                </c:pt>
                <c:pt idx="29">
                  <c:v>3.0417208642637723</c:v>
                </c:pt>
                <c:pt idx="30">
                  <c:v>2.084812733430216</c:v>
                </c:pt>
                <c:pt idx="31">
                  <c:v>1.3925782108890135</c:v>
                </c:pt>
                <c:pt idx="32">
                  <c:v>1.0183299147232021</c:v>
                </c:pt>
                <c:pt idx="33">
                  <c:v>0.87830467831165238</c:v>
                </c:pt>
                <c:pt idx="34">
                  <c:v>0.81681249543957379</c:v>
                </c:pt>
                <c:pt idx="35">
                  <c:v>0.72134715834240526</c:v>
                </c:pt>
                <c:pt idx="36">
                  <c:v>0.55447832503041272</c:v>
                </c:pt>
                <c:pt idx="37">
                  <c:v>0.39877570013009167</c:v>
                </c:pt>
                <c:pt idx="38">
                  <c:v>0.24069910199670574</c:v>
                </c:pt>
                <c:pt idx="39">
                  <c:v>9.443668177697484E-2</c:v>
                </c:pt>
                <c:pt idx="40">
                  <c:v>1.2449993629048625E-2</c:v>
                </c:pt>
                <c:pt idx="41">
                  <c:v>8.4891077865139155E-4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755264"/>
        <c:axId val="115761536"/>
      </c:barChart>
      <c:catAx>
        <c:axId val="1157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761536"/>
        <c:crosses val="autoZero"/>
        <c:auto val="1"/>
        <c:lblAlgn val="ctr"/>
        <c:lblOffset val="100"/>
        <c:noMultiLvlLbl val="0"/>
      </c:catAx>
      <c:valAx>
        <c:axId val="115761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75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charts'!$B$610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charts'!$C$610:$AR$610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836352"/>
        <c:axId val="106838272"/>
      </c:barChart>
      <c:catAx>
        <c:axId val="1068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838272"/>
        <c:crosses val="autoZero"/>
        <c:auto val="1"/>
        <c:lblAlgn val="ctr"/>
        <c:lblOffset val="100"/>
        <c:noMultiLvlLbl val="0"/>
      </c:catAx>
      <c:valAx>
        <c:axId val="10683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83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charts'!$AV$581</c:f>
              <c:strCache>
                <c:ptCount val="1"/>
                <c:pt idx="0">
                  <c:v>Area 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charts'!$AW$581:$CL$581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2.4091828192055978E-2</c:v>
                </c:pt>
                <c:pt idx="7">
                  <c:v>2.42403378280917E-2</c:v>
                </c:pt>
                <c:pt idx="8">
                  <c:v>4.2036460698542992E-2</c:v>
                </c:pt>
                <c:pt idx="9">
                  <c:v>3.8590565766073504E-2</c:v>
                </c:pt>
                <c:pt idx="10">
                  <c:v>7.5407381707245924E-2</c:v>
                </c:pt>
                <c:pt idx="11">
                  <c:v>0.19903450055651375</c:v>
                </c:pt>
                <c:pt idx="12">
                  <c:v>0.38109966146737567</c:v>
                </c:pt>
                <c:pt idx="13">
                  <c:v>0.56063331568468799</c:v>
                </c:pt>
                <c:pt idx="14">
                  <c:v>0.63190237447939168</c:v>
                </c:pt>
                <c:pt idx="15">
                  <c:v>0.79801248591032503</c:v>
                </c:pt>
                <c:pt idx="16">
                  <c:v>2.7997287881474433</c:v>
                </c:pt>
                <c:pt idx="17">
                  <c:v>3.9206117451067337</c:v>
                </c:pt>
                <c:pt idx="18">
                  <c:v>4.3877959562130862</c:v>
                </c:pt>
                <c:pt idx="19">
                  <c:v>5.4587612626723736</c:v>
                </c:pt>
                <c:pt idx="20">
                  <c:v>6.6257390887214465</c:v>
                </c:pt>
                <c:pt idx="21">
                  <c:v>7.9546470773618436</c:v>
                </c:pt>
                <c:pt idx="22">
                  <c:v>8.7287125878648304</c:v>
                </c:pt>
                <c:pt idx="23">
                  <c:v>9.2494987928533519</c:v>
                </c:pt>
                <c:pt idx="24">
                  <c:v>9.4787291747623232</c:v>
                </c:pt>
                <c:pt idx="25">
                  <c:v>8.8070490759861695</c:v>
                </c:pt>
                <c:pt idx="26">
                  <c:v>7.5545454204584566</c:v>
                </c:pt>
                <c:pt idx="27">
                  <c:v>6.0329967906009143</c:v>
                </c:pt>
                <c:pt idx="28">
                  <c:v>4.4590231859196043</c:v>
                </c:pt>
                <c:pt idx="29">
                  <c:v>3.1636228858894744</c:v>
                </c:pt>
                <c:pt idx="30">
                  <c:v>2.2005587389792507</c:v>
                </c:pt>
                <c:pt idx="31">
                  <c:v>1.5227190523592995</c:v>
                </c:pt>
                <c:pt idx="32">
                  <c:v>1.1217747981240833</c:v>
                </c:pt>
                <c:pt idx="33">
                  <c:v>0.91937817338140693</c:v>
                </c:pt>
                <c:pt idx="34">
                  <c:v>0.80103958086851668</c:v>
                </c:pt>
                <c:pt idx="35">
                  <c:v>0.69049899463335807</c:v>
                </c:pt>
                <c:pt idx="36">
                  <c:v>0.5459304992074675</c:v>
                </c:pt>
                <c:pt idx="37">
                  <c:v>0.41386828799036152</c:v>
                </c:pt>
                <c:pt idx="38">
                  <c:v>0.25389310213449851</c:v>
                </c:pt>
                <c:pt idx="39">
                  <c:v>0.10526141021312256</c:v>
                </c:pt>
                <c:pt idx="40">
                  <c:v>1.4166623817740927E-2</c:v>
                </c:pt>
                <c:pt idx="41">
                  <c:v>1.0402800613843932E-3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864640"/>
        <c:axId val="106866560"/>
      </c:barChart>
      <c:catAx>
        <c:axId val="1068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866560"/>
        <c:crosses val="autoZero"/>
        <c:auto val="1"/>
        <c:lblAlgn val="ctr"/>
        <c:lblOffset val="100"/>
        <c:noMultiLvlLbl val="0"/>
      </c:catAx>
      <c:valAx>
        <c:axId val="106866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68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charts'!$AV$582</c:f>
              <c:strCache>
                <c:ptCount val="1"/>
                <c:pt idx="0">
                  <c:v>Area ii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charts'!$AW$582:$CL$582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926848"/>
        <c:axId val="106928768"/>
      </c:barChart>
      <c:catAx>
        <c:axId val="10692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928768"/>
        <c:crosses val="autoZero"/>
        <c:auto val="1"/>
        <c:lblAlgn val="ctr"/>
        <c:lblOffset val="100"/>
        <c:noMultiLvlLbl val="0"/>
      </c:catAx>
      <c:valAx>
        <c:axId val="106928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692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charts'!$AV$583</c:f>
              <c:strCache>
                <c:ptCount val="1"/>
                <c:pt idx="0">
                  <c:v>Area iii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charts'!$AW$583:$CL$583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964480"/>
        <c:axId val="106966400"/>
      </c:barChart>
      <c:catAx>
        <c:axId val="1069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966400"/>
        <c:crosses val="autoZero"/>
        <c:auto val="1"/>
        <c:lblAlgn val="ctr"/>
        <c:lblOffset val="100"/>
        <c:noMultiLvlLbl val="0"/>
      </c:catAx>
      <c:valAx>
        <c:axId val="106966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69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charts'!$AV$584</c:f>
              <c:strCache>
                <c:ptCount val="1"/>
                <c:pt idx="0">
                  <c:v>Area iv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charts'!$AW$584:$CL$584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595456"/>
        <c:axId val="108605824"/>
      </c:barChart>
      <c:catAx>
        <c:axId val="1085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605824"/>
        <c:crosses val="autoZero"/>
        <c:auto val="1"/>
        <c:lblAlgn val="ctr"/>
        <c:lblOffset val="100"/>
        <c:noMultiLvlLbl val="0"/>
      </c:catAx>
      <c:valAx>
        <c:axId val="108605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859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charts'!$AV$585</c:f>
              <c:strCache>
                <c:ptCount val="1"/>
                <c:pt idx="0">
                  <c:v>Area v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charts'!$AW$585:$CL$585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637184"/>
        <c:axId val="108651648"/>
      </c:barChart>
      <c:catAx>
        <c:axId val="108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651648"/>
        <c:crosses val="autoZero"/>
        <c:auto val="1"/>
        <c:lblAlgn val="ctr"/>
        <c:lblOffset val="100"/>
        <c:noMultiLvlLbl val="0"/>
      </c:catAx>
      <c:valAx>
        <c:axId val="108651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863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charts'!$AV$586</c:f>
              <c:strCache>
                <c:ptCount val="1"/>
                <c:pt idx="0">
                  <c:v>Area vi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charts'!$AW$586:$CL$586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027328"/>
        <c:axId val="109029248"/>
      </c:barChart>
      <c:catAx>
        <c:axId val="1090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029248"/>
        <c:crosses val="autoZero"/>
        <c:auto val="1"/>
        <c:lblAlgn val="ctr"/>
        <c:lblOffset val="100"/>
        <c:noMultiLvlLbl val="0"/>
      </c:catAx>
      <c:valAx>
        <c:axId val="109029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902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charts'!$B$584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charts'!$C$584:$AR$584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0.11389521640091117</c:v>
                </c:pt>
                <c:pt idx="7">
                  <c:v>0.11389521640091117</c:v>
                </c:pt>
                <c:pt idx="8">
                  <c:v>0.45558086560364469</c:v>
                </c:pt>
                <c:pt idx="9">
                  <c:v>0.22779043280182235</c:v>
                </c:pt>
                <c:pt idx="10">
                  <c:v>0.22779043280182235</c:v>
                </c:pt>
                <c:pt idx="11">
                  <c:v>0.22779043280182235</c:v>
                </c:pt>
                <c:pt idx="12">
                  <c:v>0.26201381058072265</c:v>
                </c:pt>
                <c:pt idx="13">
                  <c:v>0.64838924983954171</c:v>
                </c:pt>
                <c:pt idx="14">
                  <c:v>0.76805387047683671</c:v>
                </c:pt>
                <c:pt idx="15">
                  <c:v>0.75192932990985795</c:v>
                </c:pt>
                <c:pt idx="16">
                  <c:v>2.8821055161105171</c:v>
                </c:pt>
                <c:pt idx="17">
                  <c:v>4.7086376286341807</c:v>
                </c:pt>
                <c:pt idx="18">
                  <c:v>6.0265963741011959</c:v>
                </c:pt>
                <c:pt idx="19">
                  <c:v>7.0352627170837847</c:v>
                </c:pt>
                <c:pt idx="20">
                  <c:v>7.8163274722613503</c:v>
                </c:pt>
                <c:pt idx="21">
                  <c:v>8.3578417454951239</c:v>
                </c:pt>
                <c:pt idx="22">
                  <c:v>8.5909587137949348</c:v>
                </c:pt>
                <c:pt idx="23">
                  <c:v>8.6018348071930735</c:v>
                </c:pt>
                <c:pt idx="24">
                  <c:v>8.4089314126679326</c:v>
                </c:pt>
                <c:pt idx="25">
                  <c:v>7.6251517476406017</c:v>
                </c:pt>
                <c:pt idx="26">
                  <c:v>6.5013798086277079</c:v>
                </c:pt>
                <c:pt idx="27">
                  <c:v>5.2360639878475483</c:v>
                </c:pt>
                <c:pt idx="28">
                  <c:v>3.9283133034156417</c:v>
                </c:pt>
                <c:pt idx="29">
                  <c:v>2.7932275946288292</c:v>
                </c:pt>
                <c:pt idx="30">
                  <c:v>1.8883761135013517</c:v>
                </c:pt>
                <c:pt idx="31">
                  <c:v>1.2452715590893664</c:v>
                </c:pt>
                <c:pt idx="32">
                  <c:v>0.92679025627343259</c:v>
                </c:pt>
                <c:pt idx="33">
                  <c:v>0.84241217446273298</c:v>
                </c:pt>
                <c:pt idx="34">
                  <c:v>0.81948451397150013</c:v>
                </c:pt>
                <c:pt idx="35">
                  <c:v>0.73081621643821193</c:v>
                </c:pt>
                <c:pt idx="36">
                  <c:v>0.54790665188003129</c:v>
                </c:pt>
                <c:pt idx="37">
                  <c:v>0.37758044766551507</c:v>
                </c:pt>
                <c:pt idx="38">
                  <c:v>0.21774992039019056</c:v>
                </c:pt>
                <c:pt idx="39">
                  <c:v>8.2364211046142777E-2</c:v>
                </c:pt>
                <c:pt idx="40">
                  <c:v>1.0769734748026184E-2</c:v>
                </c:pt>
                <c:pt idx="41">
                  <c:v>7.1651341318969817E-4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799936"/>
        <c:axId val="130498560"/>
      </c:barChart>
      <c:catAx>
        <c:axId val="11579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498560"/>
        <c:crosses val="autoZero"/>
        <c:auto val="1"/>
        <c:lblAlgn val="ctr"/>
        <c:lblOffset val="100"/>
        <c:noMultiLvlLbl val="0"/>
      </c:catAx>
      <c:valAx>
        <c:axId val="130498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79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charts'!$B$585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charts'!$C$585:$AR$585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0.12643688260544586</c:v>
                </c:pt>
                <c:pt idx="16">
                  <c:v>1.8690247428689208</c:v>
                </c:pt>
                <c:pt idx="17">
                  <c:v>3.2063495588864592</c:v>
                </c:pt>
                <c:pt idx="18">
                  <c:v>4.3777793977269992</c:v>
                </c:pt>
                <c:pt idx="19">
                  <c:v>6.8210340615962402</c:v>
                </c:pt>
                <c:pt idx="20">
                  <c:v>7.9573339052697882</c:v>
                </c:pt>
                <c:pt idx="21">
                  <c:v>9.1033437476074841</c:v>
                </c:pt>
                <c:pt idx="22">
                  <c:v>9.9019086377449188</c:v>
                </c:pt>
                <c:pt idx="23">
                  <c:v>10.148798603779031</c:v>
                </c:pt>
                <c:pt idx="24">
                  <c:v>9.8656286427361373</c:v>
                </c:pt>
                <c:pt idx="25">
                  <c:v>8.7404637975306922</c:v>
                </c:pt>
                <c:pt idx="26">
                  <c:v>7.2148190074212746</c:v>
                </c:pt>
                <c:pt idx="27">
                  <c:v>5.6065542286783021</c:v>
                </c:pt>
                <c:pt idx="28">
                  <c:v>4.0790844388199581</c:v>
                </c:pt>
                <c:pt idx="29">
                  <c:v>2.8605746064564479</c:v>
                </c:pt>
                <c:pt idx="30">
                  <c:v>1.9681747292283618</c:v>
                </c:pt>
                <c:pt idx="31">
                  <c:v>1.3609398127687051</c:v>
                </c:pt>
                <c:pt idx="32">
                  <c:v>1.0302248582668152</c:v>
                </c:pt>
                <c:pt idx="33">
                  <c:v>0.88831337779028707</c:v>
                </c:pt>
                <c:pt idx="34">
                  <c:v>0.81024188853097212</c:v>
                </c:pt>
                <c:pt idx="35">
                  <c:v>0.71250240197748205</c:v>
                </c:pt>
                <c:pt idx="36">
                  <c:v>0.55889392311016839</c:v>
                </c:pt>
                <c:pt idx="37">
                  <c:v>0.41552544283408721</c:v>
                </c:pt>
                <c:pt idx="38">
                  <c:v>0.2586534644157496</c:v>
                </c:pt>
                <c:pt idx="39">
                  <c:v>0.10301498582771332</c:v>
                </c:pt>
                <c:pt idx="40">
                  <c:v>1.3421548153530511E-2</c:v>
                </c:pt>
                <c:pt idx="41">
                  <c:v>9.5930736802328888E-4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678656"/>
        <c:axId val="100697216"/>
      </c:barChart>
      <c:catAx>
        <c:axId val="10067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697216"/>
        <c:crosses val="autoZero"/>
        <c:auto val="1"/>
        <c:lblAlgn val="ctr"/>
        <c:lblOffset val="100"/>
        <c:noMultiLvlLbl val="0"/>
      </c:catAx>
      <c:valAx>
        <c:axId val="10069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67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charts'!$B$586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charts'!$C$586:$AR$586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6.0975609756097539E-2</c:v>
                </c:pt>
                <c:pt idx="12">
                  <c:v>0.79298184379265058</c:v>
                </c:pt>
                <c:pt idx="13">
                  <c:v>1.3293437996584683</c:v>
                </c:pt>
                <c:pt idx="14">
                  <c:v>1.2145049094543743</c:v>
                </c:pt>
                <c:pt idx="15">
                  <c:v>1.1153653361927096</c:v>
                </c:pt>
                <c:pt idx="16">
                  <c:v>6.6721010373868905</c:v>
                </c:pt>
                <c:pt idx="17">
                  <c:v>10.324202494697209</c:v>
                </c:pt>
                <c:pt idx="18">
                  <c:v>10.157794081633282</c:v>
                </c:pt>
                <c:pt idx="19">
                  <c:v>10.626854431579059</c:v>
                </c:pt>
                <c:pt idx="20">
                  <c:v>9.8732604704911875</c:v>
                </c:pt>
                <c:pt idx="21">
                  <c:v>7.9038329004381502</c:v>
                </c:pt>
                <c:pt idx="22">
                  <c:v>6.4003662730674193</c:v>
                </c:pt>
                <c:pt idx="23">
                  <c:v>5.535337420195023</c:v>
                </c:pt>
                <c:pt idx="24">
                  <c:v>5.0860136409895649</c:v>
                </c:pt>
                <c:pt idx="25">
                  <c:v>4.5094001811717659</c:v>
                </c:pt>
                <c:pt idx="26">
                  <c:v>3.8156980025116969</c:v>
                </c:pt>
                <c:pt idx="27">
                  <c:v>3.0963981302063832</c:v>
                </c:pt>
                <c:pt idx="28">
                  <c:v>2.4371204361037111</c:v>
                </c:pt>
                <c:pt idx="29">
                  <c:v>1.9558563790256014</c:v>
                </c:pt>
                <c:pt idx="30">
                  <c:v>1.583880698669289</c:v>
                </c:pt>
                <c:pt idx="31">
                  <c:v>1.2558751422848413</c:v>
                </c:pt>
                <c:pt idx="32">
                  <c:v>1.0028969743055531</c:v>
                </c:pt>
                <c:pt idx="33">
                  <c:v>0.83845820613797184</c:v>
                </c:pt>
                <c:pt idx="34">
                  <c:v>0.71677454079927183</c:v>
                </c:pt>
                <c:pt idx="35">
                  <c:v>0.59806557086759504</c:v>
                </c:pt>
                <c:pt idx="36">
                  <c:v>0.45628524184113828</c:v>
                </c:pt>
                <c:pt idx="37">
                  <c:v>0.33659663185746913</c:v>
                </c:pt>
                <c:pt idx="38">
                  <c:v>0.20922135812113341</c:v>
                </c:pt>
                <c:pt idx="39">
                  <c:v>8.3031783195849501E-2</c:v>
                </c:pt>
                <c:pt idx="40">
                  <c:v>1.0725721176757982E-2</c:v>
                </c:pt>
                <c:pt idx="41">
                  <c:v>7.8075239185349053E-4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715520"/>
        <c:axId val="100729984"/>
      </c:barChart>
      <c:catAx>
        <c:axId val="10071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729984"/>
        <c:crosses val="autoZero"/>
        <c:auto val="1"/>
        <c:lblAlgn val="ctr"/>
        <c:lblOffset val="100"/>
        <c:noMultiLvlLbl val="0"/>
      </c:catAx>
      <c:valAx>
        <c:axId val="1007299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71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charts'!$C$587:$AR$587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0.20639834881320943</c:v>
                </c:pt>
                <c:pt idx="11">
                  <c:v>0.20639834881320943</c:v>
                </c:pt>
                <c:pt idx="12">
                  <c:v>1.2300239402545166</c:v>
                </c:pt>
                <c:pt idx="13">
                  <c:v>1.9743769113455532</c:v>
                </c:pt>
                <c:pt idx="14">
                  <c:v>1.6039924636694407</c:v>
                </c:pt>
                <c:pt idx="15">
                  <c:v>1.579819048531782</c:v>
                </c:pt>
                <c:pt idx="16">
                  <c:v>5.0757182367109692</c:v>
                </c:pt>
                <c:pt idx="17">
                  <c:v>6.7270390720253923</c:v>
                </c:pt>
                <c:pt idx="18">
                  <c:v>5.6586609914711268</c:v>
                </c:pt>
                <c:pt idx="19">
                  <c:v>5.0843451804032203</c:v>
                </c:pt>
                <c:pt idx="20">
                  <c:v>5.8903603298723484</c:v>
                </c:pt>
                <c:pt idx="21">
                  <c:v>6.9600364459358657</c:v>
                </c:pt>
                <c:pt idx="22">
                  <c:v>7.2327936459835378</c:v>
                </c:pt>
                <c:pt idx="23">
                  <c:v>7.9391346456750247</c:v>
                </c:pt>
                <c:pt idx="24">
                  <c:v>8.2075484192109744</c:v>
                </c:pt>
                <c:pt idx="25">
                  <c:v>7.3713140045976369</c:v>
                </c:pt>
                <c:pt idx="26">
                  <c:v>6.2868502686171972</c:v>
                </c:pt>
                <c:pt idx="27">
                  <c:v>5.1247640091835747</c:v>
                </c:pt>
                <c:pt idx="28">
                  <c:v>3.9461527592283399</c:v>
                </c:pt>
                <c:pt idx="29">
                  <c:v>2.9477038455128137</c:v>
                </c:pt>
                <c:pt idx="30">
                  <c:v>2.1190429688515278</c:v>
                </c:pt>
                <c:pt idx="31">
                  <c:v>1.4717575923866735</c:v>
                </c:pt>
                <c:pt idx="32">
                  <c:v>1.1011135376087113</c:v>
                </c:pt>
                <c:pt idx="33">
                  <c:v>0.95850935958473904</c:v>
                </c:pt>
                <c:pt idx="34">
                  <c:v>0.89372041336263064</c:v>
                </c:pt>
                <c:pt idx="35">
                  <c:v>0.78940978059482969</c:v>
                </c:pt>
                <c:pt idx="36">
                  <c:v>0.60476422940393848</c:v>
                </c:pt>
                <c:pt idx="37">
                  <c:v>0.43341056182777304</c:v>
                </c:pt>
                <c:pt idx="38">
                  <c:v>0.2601837291628738</c:v>
                </c:pt>
                <c:pt idx="39">
                  <c:v>0.10071537395383301</c:v>
                </c:pt>
                <c:pt idx="40">
                  <c:v>1.3025786335329297E-2</c:v>
                </c:pt>
                <c:pt idx="41">
                  <c:v>9.157510714211726E-4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758656"/>
        <c:axId val="100760576"/>
      </c:barChart>
      <c:catAx>
        <c:axId val="10075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760576"/>
        <c:crosses val="autoZero"/>
        <c:auto val="1"/>
        <c:lblAlgn val="ctr"/>
        <c:lblOffset val="100"/>
        <c:noMultiLvlLbl val="0"/>
      </c:catAx>
      <c:valAx>
        <c:axId val="100760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75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charts'!$B$588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charts'!$C$588:$AR$588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0.10626992561105209</c:v>
                </c:pt>
                <c:pt idx="8">
                  <c:v>0.21253985122210417</c:v>
                </c:pt>
                <c:pt idx="9">
                  <c:v>0.21253985122210417</c:v>
                </c:pt>
                <c:pt idx="10">
                  <c:v>0.21253985122210417</c:v>
                </c:pt>
                <c:pt idx="11">
                  <c:v>0.31880977683315626</c:v>
                </c:pt>
                <c:pt idx="12">
                  <c:v>0.99861902128716495</c:v>
                </c:pt>
                <c:pt idx="13">
                  <c:v>1.9602475838054714</c:v>
                </c:pt>
                <c:pt idx="14">
                  <c:v>2.6316434940734821</c:v>
                </c:pt>
                <c:pt idx="15">
                  <c:v>2.9157445847000956</c:v>
                </c:pt>
                <c:pt idx="16">
                  <c:v>5.2254968036104774</c:v>
                </c:pt>
                <c:pt idx="17">
                  <c:v>5.0222447468534961</c:v>
                </c:pt>
                <c:pt idx="18">
                  <c:v>4.849698455301902</c:v>
                </c:pt>
                <c:pt idx="19">
                  <c:v>5.0054696885680903</c:v>
                </c:pt>
                <c:pt idx="20">
                  <c:v>5.6310748492380203</c:v>
                </c:pt>
                <c:pt idx="21">
                  <c:v>7.2488096104810396</c:v>
                </c:pt>
                <c:pt idx="22">
                  <c:v>7.6094270602229717</c:v>
                </c:pt>
                <c:pt idx="23">
                  <c:v>7.9554258669007272</c:v>
                </c:pt>
                <c:pt idx="24">
                  <c:v>8.0960029720590345</c:v>
                </c:pt>
                <c:pt idx="25">
                  <c:v>7.5385960964532002</c:v>
                </c:pt>
                <c:pt idx="26">
                  <c:v>6.6389442964949126</c:v>
                </c:pt>
                <c:pt idx="27">
                  <c:v>5.540955214348279</c:v>
                </c:pt>
                <c:pt idx="28">
                  <c:v>4.2746466790744879</c:v>
                </c:pt>
                <c:pt idx="29">
                  <c:v>3.0612100053445701</c:v>
                </c:pt>
                <c:pt idx="30">
                  <c:v>2.002515968049853</c:v>
                </c:pt>
                <c:pt idx="31">
                  <c:v>1.2035972024367236</c:v>
                </c:pt>
                <c:pt idx="32">
                  <c:v>0.78977847557418002</c:v>
                </c:pt>
                <c:pt idx="33">
                  <c:v>0.66669644648296866</c:v>
                </c:pt>
                <c:pt idx="34">
                  <c:v>0.63964468056656454</c:v>
                </c:pt>
                <c:pt idx="35">
                  <c:v>0.56272845856743225</c:v>
                </c:pt>
                <c:pt idx="36">
                  <c:v>0.40471514880051984</c:v>
                </c:pt>
                <c:pt idx="37">
                  <c:v>0.26343787017237252</c:v>
                </c:pt>
                <c:pt idx="38">
                  <c:v>0.14242758723849128</c:v>
                </c:pt>
                <c:pt idx="39">
                  <c:v>5.0638086580271378E-2</c:v>
                </c:pt>
                <c:pt idx="40">
                  <c:v>6.4375079942723739E-3</c:v>
                </c:pt>
                <c:pt idx="41">
                  <c:v>4.2628260839814197E-4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798848"/>
        <c:axId val="100800768"/>
      </c:barChart>
      <c:catAx>
        <c:axId val="10079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800768"/>
        <c:crosses val="autoZero"/>
        <c:auto val="1"/>
        <c:lblAlgn val="ctr"/>
        <c:lblOffset val="100"/>
        <c:noMultiLvlLbl val="0"/>
      </c:catAx>
      <c:valAx>
        <c:axId val="100800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79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622E-2"/>
          <c:y val="9.6723760925618157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charts'!$B$589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charts'!$C$589:$AR$589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0.61443932411674362</c:v>
                </c:pt>
                <c:pt idx="12">
                  <c:v>0.20134469544327527</c:v>
                </c:pt>
                <c:pt idx="13">
                  <c:v>1.4733759194046281</c:v>
                </c:pt>
                <c:pt idx="14">
                  <c:v>1.6191645874973677</c:v>
                </c:pt>
                <c:pt idx="15">
                  <c:v>1.1028814846445774</c:v>
                </c:pt>
                <c:pt idx="16">
                  <c:v>2.8959757596432736</c:v>
                </c:pt>
                <c:pt idx="17">
                  <c:v>3.758701993364614</c:v>
                </c:pt>
                <c:pt idx="18">
                  <c:v>4.3409373493678194</c:v>
                </c:pt>
                <c:pt idx="19">
                  <c:v>5.3432754390461277</c:v>
                </c:pt>
                <c:pt idx="20">
                  <c:v>6.5642170224209275</c:v>
                </c:pt>
                <c:pt idx="21">
                  <c:v>7.8766777925250206</c:v>
                </c:pt>
                <c:pt idx="22">
                  <c:v>8.7070192437131162</c:v>
                </c:pt>
                <c:pt idx="23">
                  <c:v>9.256859878627747</c:v>
                </c:pt>
                <c:pt idx="24">
                  <c:v>9.4358433215128894</c:v>
                </c:pt>
                <c:pt idx="25">
                  <c:v>8.7510172281460399</c:v>
                </c:pt>
                <c:pt idx="26">
                  <c:v>7.5613473091078536</c:v>
                </c:pt>
                <c:pt idx="27">
                  <c:v>6.1167733230410635</c:v>
                </c:pt>
                <c:pt idx="28">
                  <c:v>4.5367368278663571</c:v>
                </c:pt>
                <c:pt idx="29">
                  <c:v>3.1234245675808561</c:v>
                </c:pt>
                <c:pt idx="30">
                  <c:v>1.9981664256173877</c:v>
                </c:pt>
                <c:pt idx="31">
                  <c:v>1.2094774598050297</c:v>
                </c:pt>
                <c:pt idx="32">
                  <c:v>0.81071031977830599</c:v>
                </c:pt>
                <c:pt idx="33">
                  <c:v>0.68237773026202631</c:v>
                </c:pt>
                <c:pt idx="34">
                  <c:v>0.63887518281215672</c:v>
                </c:pt>
                <c:pt idx="35">
                  <c:v>0.54957726319846356</c:v>
                </c:pt>
                <c:pt idx="36">
                  <c:v>0.3895511176719349</c:v>
                </c:pt>
                <c:pt idx="37">
                  <c:v>0.25155477388338193</c:v>
                </c:pt>
                <c:pt idx="38">
                  <c:v>0.13530051065608617</c:v>
                </c:pt>
                <c:pt idx="39">
                  <c:v>4.7915564171746812E-2</c:v>
                </c:pt>
                <c:pt idx="40">
                  <c:v>6.0775905686641044E-3</c:v>
                </c:pt>
                <c:pt idx="41">
                  <c:v>4.0299450453509155E-4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839424"/>
        <c:axId val="100841344"/>
      </c:barChart>
      <c:catAx>
        <c:axId val="1008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841344"/>
        <c:crosses val="autoZero"/>
        <c:auto val="1"/>
        <c:lblAlgn val="ctr"/>
        <c:lblOffset val="100"/>
        <c:noMultiLvlLbl val="0"/>
      </c:catAx>
      <c:valAx>
        <c:axId val="100841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83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3</xdr:row>
      <xdr:rowOff>204108</xdr:rowOff>
    </xdr:from>
    <xdr:to>
      <xdr:col>10</xdr:col>
      <xdr:colOff>231321</xdr:colOff>
      <xdr:row>22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204106</xdr:colOff>
      <xdr:row>22</xdr:row>
      <xdr:rowOff>231322</xdr:rowOff>
    </xdr:from>
    <xdr:to>
      <xdr:col>10</xdr:col>
      <xdr:colOff>244929</xdr:colOff>
      <xdr:row>41</xdr:row>
      <xdr:rowOff>54429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217714</xdr:colOff>
      <xdr:row>41</xdr:row>
      <xdr:rowOff>231322</xdr:rowOff>
    </xdr:from>
    <xdr:to>
      <xdr:col>10</xdr:col>
      <xdr:colOff>258537</xdr:colOff>
      <xdr:row>60</xdr:row>
      <xdr:rowOff>54428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</xdr:colOff>
      <xdr:row>61</xdr:row>
      <xdr:rowOff>13607</xdr:rowOff>
    </xdr:from>
    <xdr:to>
      <xdr:col>10</xdr:col>
      <xdr:colOff>231323</xdr:colOff>
      <xdr:row>79</xdr:row>
      <xdr:rowOff>81642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163286</xdr:colOff>
      <xdr:row>80</xdr:row>
      <xdr:rowOff>54428</xdr:rowOff>
    </xdr:from>
    <xdr:to>
      <xdr:col>10</xdr:col>
      <xdr:colOff>204109</xdr:colOff>
      <xdr:row>98</xdr:row>
      <xdr:rowOff>122463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163286</xdr:colOff>
      <xdr:row>99</xdr:row>
      <xdr:rowOff>68035</xdr:rowOff>
    </xdr:from>
    <xdr:to>
      <xdr:col>10</xdr:col>
      <xdr:colOff>204109</xdr:colOff>
      <xdr:row>117</xdr:row>
      <xdr:rowOff>136070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149678</xdr:colOff>
      <xdr:row>118</xdr:row>
      <xdr:rowOff>68036</xdr:rowOff>
    </xdr:from>
    <xdr:to>
      <xdr:col>10</xdr:col>
      <xdr:colOff>190501</xdr:colOff>
      <xdr:row>136</xdr:row>
      <xdr:rowOff>136070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136071</xdr:colOff>
      <xdr:row>137</xdr:row>
      <xdr:rowOff>27214</xdr:rowOff>
    </xdr:from>
    <xdr:to>
      <xdr:col>10</xdr:col>
      <xdr:colOff>176894</xdr:colOff>
      <xdr:row>155</xdr:row>
      <xdr:rowOff>95248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149679</xdr:colOff>
      <xdr:row>156</xdr:row>
      <xdr:rowOff>40821</xdr:rowOff>
    </xdr:from>
    <xdr:to>
      <xdr:col>10</xdr:col>
      <xdr:colOff>190502</xdr:colOff>
      <xdr:row>174</xdr:row>
      <xdr:rowOff>108856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149679</xdr:colOff>
      <xdr:row>175</xdr:row>
      <xdr:rowOff>27214</xdr:rowOff>
    </xdr:from>
    <xdr:to>
      <xdr:col>10</xdr:col>
      <xdr:colOff>190502</xdr:colOff>
      <xdr:row>193</xdr:row>
      <xdr:rowOff>95249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122464</xdr:colOff>
      <xdr:row>194</xdr:row>
      <xdr:rowOff>40821</xdr:rowOff>
    </xdr:from>
    <xdr:to>
      <xdr:col>10</xdr:col>
      <xdr:colOff>163287</xdr:colOff>
      <xdr:row>212</xdr:row>
      <xdr:rowOff>108856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108857</xdr:colOff>
      <xdr:row>213</xdr:row>
      <xdr:rowOff>40821</xdr:rowOff>
    </xdr:from>
    <xdr:to>
      <xdr:col>10</xdr:col>
      <xdr:colOff>149680</xdr:colOff>
      <xdr:row>231</xdr:row>
      <xdr:rowOff>108856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136071</xdr:colOff>
      <xdr:row>232</xdr:row>
      <xdr:rowOff>13607</xdr:rowOff>
    </xdr:from>
    <xdr:to>
      <xdr:col>10</xdr:col>
      <xdr:colOff>176894</xdr:colOff>
      <xdr:row>250</xdr:row>
      <xdr:rowOff>81642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136071</xdr:colOff>
      <xdr:row>251</xdr:row>
      <xdr:rowOff>13607</xdr:rowOff>
    </xdr:from>
    <xdr:to>
      <xdr:col>10</xdr:col>
      <xdr:colOff>176894</xdr:colOff>
      <xdr:row>269</xdr:row>
      <xdr:rowOff>81641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136071</xdr:colOff>
      <xdr:row>270</xdr:row>
      <xdr:rowOff>0</xdr:rowOff>
    </xdr:from>
    <xdr:to>
      <xdr:col>10</xdr:col>
      <xdr:colOff>176894</xdr:colOff>
      <xdr:row>288</xdr:row>
      <xdr:rowOff>68034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122464</xdr:colOff>
      <xdr:row>289</xdr:row>
      <xdr:rowOff>1</xdr:rowOff>
    </xdr:from>
    <xdr:to>
      <xdr:col>10</xdr:col>
      <xdr:colOff>163287</xdr:colOff>
      <xdr:row>307</xdr:row>
      <xdr:rowOff>68036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108857</xdr:colOff>
      <xdr:row>308</xdr:row>
      <xdr:rowOff>0</xdr:rowOff>
    </xdr:from>
    <xdr:to>
      <xdr:col>10</xdr:col>
      <xdr:colOff>149680</xdr:colOff>
      <xdr:row>326</xdr:row>
      <xdr:rowOff>68035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108857</xdr:colOff>
      <xdr:row>327</xdr:row>
      <xdr:rowOff>40821</xdr:rowOff>
    </xdr:from>
    <xdr:to>
      <xdr:col>10</xdr:col>
      <xdr:colOff>149680</xdr:colOff>
      <xdr:row>345</xdr:row>
      <xdr:rowOff>108856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95250</xdr:colOff>
      <xdr:row>346</xdr:row>
      <xdr:rowOff>40821</xdr:rowOff>
    </xdr:from>
    <xdr:to>
      <xdr:col>10</xdr:col>
      <xdr:colOff>136073</xdr:colOff>
      <xdr:row>364</xdr:row>
      <xdr:rowOff>108856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95250</xdr:colOff>
      <xdr:row>365</xdr:row>
      <xdr:rowOff>54429</xdr:rowOff>
    </xdr:from>
    <xdr:to>
      <xdr:col>10</xdr:col>
      <xdr:colOff>136073</xdr:colOff>
      <xdr:row>383</xdr:row>
      <xdr:rowOff>122464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95250</xdr:colOff>
      <xdr:row>384</xdr:row>
      <xdr:rowOff>95250</xdr:rowOff>
    </xdr:from>
    <xdr:to>
      <xdr:col>10</xdr:col>
      <xdr:colOff>136073</xdr:colOff>
      <xdr:row>402</xdr:row>
      <xdr:rowOff>163284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81643</xdr:colOff>
      <xdr:row>403</xdr:row>
      <xdr:rowOff>95250</xdr:rowOff>
    </xdr:from>
    <xdr:to>
      <xdr:col>10</xdr:col>
      <xdr:colOff>122466</xdr:colOff>
      <xdr:row>421</xdr:row>
      <xdr:rowOff>163284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122464</xdr:colOff>
      <xdr:row>422</xdr:row>
      <xdr:rowOff>68036</xdr:rowOff>
    </xdr:from>
    <xdr:to>
      <xdr:col>10</xdr:col>
      <xdr:colOff>163287</xdr:colOff>
      <xdr:row>440</xdr:row>
      <xdr:rowOff>136071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136072</xdr:colOff>
      <xdr:row>441</xdr:row>
      <xdr:rowOff>149679</xdr:rowOff>
    </xdr:from>
    <xdr:to>
      <xdr:col>10</xdr:col>
      <xdr:colOff>176895</xdr:colOff>
      <xdr:row>459</xdr:row>
      <xdr:rowOff>217714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136072</xdr:colOff>
      <xdr:row>460</xdr:row>
      <xdr:rowOff>176893</xdr:rowOff>
    </xdr:from>
    <xdr:to>
      <xdr:col>10</xdr:col>
      <xdr:colOff>176895</xdr:colOff>
      <xdr:row>479</xdr:row>
      <xdr:rowOff>-1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136071</xdr:colOff>
      <xdr:row>479</xdr:row>
      <xdr:rowOff>217714</xdr:rowOff>
    </xdr:from>
    <xdr:to>
      <xdr:col>10</xdr:col>
      <xdr:colOff>176894</xdr:colOff>
      <xdr:row>498</xdr:row>
      <xdr:rowOff>40820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136072</xdr:colOff>
      <xdr:row>499</xdr:row>
      <xdr:rowOff>0</xdr:rowOff>
    </xdr:from>
    <xdr:to>
      <xdr:col>10</xdr:col>
      <xdr:colOff>176895</xdr:colOff>
      <xdr:row>517</xdr:row>
      <xdr:rowOff>68035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176893</xdr:colOff>
      <xdr:row>518</xdr:row>
      <xdr:rowOff>27214</xdr:rowOff>
    </xdr:from>
    <xdr:to>
      <xdr:col>10</xdr:col>
      <xdr:colOff>217716</xdr:colOff>
      <xdr:row>536</xdr:row>
      <xdr:rowOff>95249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204107</xdr:colOff>
      <xdr:row>537</xdr:row>
      <xdr:rowOff>68035</xdr:rowOff>
    </xdr:from>
    <xdr:to>
      <xdr:col>10</xdr:col>
      <xdr:colOff>244930</xdr:colOff>
      <xdr:row>555</xdr:row>
      <xdr:rowOff>136070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204107</xdr:colOff>
      <xdr:row>556</xdr:row>
      <xdr:rowOff>95250</xdr:rowOff>
    </xdr:from>
    <xdr:to>
      <xdr:col>10</xdr:col>
      <xdr:colOff>244930</xdr:colOff>
      <xdr:row>574</xdr:row>
      <xdr:rowOff>163285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10</xdr:col>
      <xdr:colOff>666751</xdr:colOff>
      <xdr:row>3</xdr:row>
      <xdr:rowOff>204108</xdr:rowOff>
    </xdr:from>
    <xdr:to>
      <xdr:col>19</xdr:col>
      <xdr:colOff>707574</xdr:colOff>
      <xdr:row>22</xdr:row>
      <xdr:rowOff>27214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680358</xdr:colOff>
      <xdr:row>22</xdr:row>
      <xdr:rowOff>231320</xdr:rowOff>
    </xdr:from>
    <xdr:to>
      <xdr:col>19</xdr:col>
      <xdr:colOff>721181</xdr:colOff>
      <xdr:row>41</xdr:row>
      <xdr:rowOff>54427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10</xdr:col>
      <xdr:colOff>666750</xdr:colOff>
      <xdr:row>42</xdr:row>
      <xdr:rowOff>0</xdr:rowOff>
    </xdr:from>
    <xdr:to>
      <xdr:col>19</xdr:col>
      <xdr:colOff>707573</xdr:colOff>
      <xdr:row>60</xdr:row>
      <xdr:rowOff>68035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680357</xdr:colOff>
      <xdr:row>61</xdr:row>
      <xdr:rowOff>40822</xdr:rowOff>
    </xdr:from>
    <xdr:to>
      <xdr:col>19</xdr:col>
      <xdr:colOff>721180</xdr:colOff>
      <xdr:row>79</xdr:row>
      <xdr:rowOff>108857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680357</xdr:colOff>
      <xdr:row>80</xdr:row>
      <xdr:rowOff>108857</xdr:rowOff>
    </xdr:from>
    <xdr:to>
      <xdr:col>19</xdr:col>
      <xdr:colOff>721180</xdr:colOff>
      <xdr:row>98</xdr:row>
      <xdr:rowOff>176892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10</xdr:col>
      <xdr:colOff>693964</xdr:colOff>
      <xdr:row>99</xdr:row>
      <xdr:rowOff>68035</xdr:rowOff>
    </xdr:from>
    <xdr:to>
      <xdr:col>19</xdr:col>
      <xdr:colOff>734787</xdr:colOff>
      <xdr:row>117</xdr:row>
      <xdr:rowOff>136070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inemanagement.org.uk/licensing/how/sample_analysis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A2:R778"/>
  <sheetViews>
    <sheetView zoomScale="70" zoomScaleNormal="70" workbookViewId="0">
      <selection activeCell="O11" sqref="O11:O32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18.77734375" style="11" customWidth="1"/>
    <col min="4" max="4" width="26.88671875" style="11" customWidth="1"/>
    <col min="5" max="5" width="31.44140625" style="11" customWidth="1"/>
    <col min="6" max="6" width="4" style="11" customWidth="1"/>
    <col min="7" max="7" width="17.6640625" style="11" customWidth="1"/>
    <col min="8" max="8" width="3.33203125" style="11" customWidth="1"/>
    <col min="9" max="9" width="11.44140625" style="11" customWidth="1"/>
    <col min="10" max="10" width="3.109375" style="1" customWidth="1"/>
    <col min="11" max="11" width="23.33203125" style="1" customWidth="1"/>
    <col min="12" max="12" width="28.88671875" style="1" customWidth="1"/>
    <col min="13" max="13" width="25.109375" style="1" bestFit="1" customWidth="1"/>
    <col min="14" max="14" width="24.6640625" style="1" customWidth="1"/>
    <col min="15" max="16" width="17.44140625" style="1" customWidth="1"/>
    <col min="17" max="17" width="3" style="1" customWidth="1"/>
    <col min="18" max="16384" width="8.88671875" style="1"/>
  </cols>
  <sheetData>
    <row r="2" spans="1:17" ht="23.25" x14ac:dyDescent="0.2">
      <c r="B2" s="37" t="s">
        <v>59</v>
      </c>
      <c r="E2" s="1"/>
      <c r="F2" s="1"/>
      <c r="G2" s="1"/>
      <c r="H2" s="1"/>
      <c r="I2" s="1"/>
    </row>
    <row r="3" spans="1:17" ht="23.25" x14ac:dyDescent="0.2">
      <c r="B3" s="37"/>
      <c r="E3" s="1"/>
      <c r="F3" s="1"/>
      <c r="G3" s="1"/>
      <c r="H3" s="1"/>
      <c r="I3" s="1"/>
    </row>
    <row r="4" spans="1:17" ht="18.75" thickBot="1" x14ac:dyDescent="0.25">
      <c r="B4" s="22" t="s">
        <v>40</v>
      </c>
      <c r="E4" s="1"/>
      <c r="F4" s="1"/>
      <c r="G4" s="1"/>
      <c r="H4" s="1"/>
      <c r="I4" s="1"/>
      <c r="J4" s="22" t="s">
        <v>93</v>
      </c>
      <c r="K4" s="11"/>
      <c r="L4" s="11"/>
      <c r="M4" s="11"/>
      <c r="N4" s="11"/>
      <c r="O4" s="11"/>
      <c r="P4" s="11"/>
      <c r="Q4" s="11"/>
    </row>
    <row r="5" spans="1:17" s="56" customFormat="1" ht="20.100000000000001" customHeight="1" thickBot="1" x14ac:dyDescent="0.25">
      <c r="B5" s="438" t="s">
        <v>423</v>
      </c>
      <c r="C5" s="438"/>
      <c r="D5" s="438"/>
      <c r="E5" s="438"/>
      <c r="F5" s="438"/>
      <c r="G5" s="438"/>
      <c r="H5" s="438"/>
      <c r="I5" s="439"/>
      <c r="J5" s="2"/>
      <c r="K5" s="3"/>
      <c r="L5" s="3"/>
      <c r="M5" s="3"/>
      <c r="N5" s="3"/>
      <c r="O5" s="3"/>
      <c r="P5" s="3"/>
      <c r="Q5" s="4"/>
    </row>
    <row r="6" spans="1:17" s="56" customFormat="1" ht="20.100000000000001" customHeight="1" x14ac:dyDescent="0.2">
      <c r="B6" s="56" t="s">
        <v>69</v>
      </c>
      <c r="J6" s="5"/>
      <c r="K6" s="442" t="s">
        <v>91</v>
      </c>
      <c r="L6" s="444" t="s">
        <v>420</v>
      </c>
      <c r="M6" s="445"/>
      <c r="N6" s="454" t="s">
        <v>188</v>
      </c>
      <c r="O6" s="454" t="s">
        <v>390</v>
      </c>
      <c r="P6" s="440" t="s">
        <v>92</v>
      </c>
      <c r="Q6" s="6"/>
    </row>
    <row r="7" spans="1:17" s="56" customFormat="1" ht="20.100000000000001" customHeight="1" thickBot="1" x14ac:dyDescent="0.25">
      <c r="B7" s="56" t="s">
        <v>67</v>
      </c>
      <c r="J7" s="5"/>
      <c r="K7" s="443"/>
      <c r="L7" s="224" t="s">
        <v>94</v>
      </c>
      <c r="M7" s="224" t="s">
        <v>95</v>
      </c>
      <c r="N7" s="455"/>
      <c r="O7" s="455"/>
      <c r="P7" s="441"/>
      <c r="Q7" s="6"/>
    </row>
    <row r="8" spans="1:17" s="56" customFormat="1" ht="20.100000000000001" customHeight="1" x14ac:dyDescent="0.2">
      <c r="B8" s="56" t="s">
        <v>419</v>
      </c>
      <c r="J8" s="5"/>
      <c r="K8" s="260">
        <v>1</v>
      </c>
      <c r="L8" s="402">
        <v>54.582944439999999</v>
      </c>
      <c r="M8" s="402">
        <v>-1.2575833329999999</v>
      </c>
      <c r="N8" s="211" t="s">
        <v>427</v>
      </c>
      <c r="O8" s="212">
        <v>0</v>
      </c>
      <c r="P8" s="422"/>
      <c r="Q8" s="6"/>
    </row>
    <row r="9" spans="1:17" s="56" customFormat="1" ht="20.100000000000001" customHeight="1" x14ac:dyDescent="0.2">
      <c r="B9" s="56" t="s">
        <v>68</v>
      </c>
      <c r="J9" s="5"/>
      <c r="K9" s="261">
        <v>2</v>
      </c>
      <c r="L9" s="403">
        <v>54.584916669999998</v>
      </c>
      <c r="M9" s="403">
        <v>-1.257694444</v>
      </c>
      <c r="N9" s="212" t="s">
        <v>428</v>
      </c>
      <c r="O9" s="212">
        <v>0</v>
      </c>
      <c r="P9" s="423"/>
      <c r="Q9" s="6"/>
    </row>
    <row r="10" spans="1:17" s="56" customFormat="1" ht="20.100000000000001" customHeight="1" x14ac:dyDescent="0.2">
      <c r="J10" s="5"/>
      <c r="K10" s="261">
        <v>3</v>
      </c>
      <c r="L10" s="403">
        <v>54.590666669999997</v>
      </c>
      <c r="M10" s="403">
        <v>-1.2543611109999999</v>
      </c>
      <c r="N10" s="212" t="s">
        <v>429</v>
      </c>
      <c r="O10" s="212">
        <v>0</v>
      </c>
      <c r="P10" s="423"/>
      <c r="Q10" s="6"/>
    </row>
    <row r="11" spans="1:17" s="56" customFormat="1" ht="20.100000000000001" customHeight="1" x14ac:dyDescent="0.2">
      <c r="J11" s="5"/>
      <c r="K11" s="261">
        <v>4</v>
      </c>
      <c r="L11" s="403">
        <v>54.590833330000002</v>
      </c>
      <c r="M11" s="403">
        <v>-1.2504999999999999</v>
      </c>
      <c r="N11" s="212" t="s">
        <v>430</v>
      </c>
      <c r="O11" s="212">
        <v>0</v>
      </c>
      <c r="P11" s="423"/>
      <c r="Q11" s="6"/>
    </row>
    <row r="12" spans="1:17" s="56" customFormat="1" ht="20.100000000000001" customHeight="1" x14ac:dyDescent="0.2">
      <c r="J12" s="5"/>
      <c r="K12" s="261">
        <v>5</v>
      </c>
      <c r="L12" s="403">
        <v>54.591638889999999</v>
      </c>
      <c r="M12" s="403">
        <v>-1.2431111109999999</v>
      </c>
      <c r="N12" s="212" t="s">
        <v>431</v>
      </c>
      <c r="O12" s="212">
        <v>0</v>
      </c>
      <c r="P12" s="423"/>
      <c r="Q12" s="6"/>
    </row>
    <row r="13" spans="1:17" ht="18.75" thickBot="1" x14ac:dyDescent="0.25">
      <c r="A13" s="56"/>
      <c r="B13" s="22" t="s">
        <v>70</v>
      </c>
      <c r="J13" s="5"/>
      <c r="K13" s="261">
        <v>6</v>
      </c>
      <c r="L13" s="403">
        <v>54.587861109999999</v>
      </c>
      <c r="M13" s="403">
        <v>-1.2391388889999999</v>
      </c>
      <c r="N13" s="212" t="s">
        <v>432</v>
      </c>
      <c r="O13" s="212">
        <v>0</v>
      </c>
      <c r="P13" s="423"/>
      <c r="Q13" s="6"/>
    </row>
    <row r="14" spans="1:17" ht="20.100000000000001" customHeight="1" thickBot="1" x14ac:dyDescent="0.25">
      <c r="B14" s="2"/>
      <c r="C14" s="3"/>
      <c r="D14" s="3"/>
      <c r="E14" s="3"/>
      <c r="F14" s="4"/>
      <c r="G14" s="71"/>
      <c r="I14" s="1"/>
      <c r="J14" s="5"/>
      <c r="K14" s="261">
        <v>7</v>
      </c>
      <c r="L14" s="403">
        <v>54.584583330000001</v>
      </c>
      <c r="M14" s="403">
        <v>-1.230166667</v>
      </c>
      <c r="N14" s="212" t="s">
        <v>433</v>
      </c>
      <c r="O14" s="212">
        <v>0</v>
      </c>
      <c r="P14" s="423"/>
      <c r="Q14" s="6"/>
    </row>
    <row r="15" spans="1:17" ht="20.100000000000001" customHeight="1" x14ac:dyDescent="0.2">
      <c r="B15" s="5"/>
      <c r="C15" s="456" t="s">
        <v>3</v>
      </c>
      <c r="D15" s="457"/>
      <c r="E15" s="254" t="s">
        <v>424</v>
      </c>
      <c r="F15" s="6"/>
      <c r="G15" s="71"/>
      <c r="I15" s="1"/>
      <c r="J15" s="5"/>
      <c r="K15" s="261">
        <v>8</v>
      </c>
      <c r="L15" s="403">
        <v>54.579916670000003</v>
      </c>
      <c r="M15" s="403">
        <v>-1.205194444</v>
      </c>
      <c r="N15" s="212" t="s">
        <v>434</v>
      </c>
      <c r="O15" s="212">
        <v>0</v>
      </c>
      <c r="P15" s="423"/>
      <c r="Q15" s="6"/>
    </row>
    <row r="16" spans="1:17" ht="20.100000000000001" customHeight="1" x14ac:dyDescent="0.2">
      <c r="B16" s="5"/>
      <c r="C16" s="458" t="s">
        <v>34</v>
      </c>
      <c r="D16" s="459"/>
      <c r="E16" s="255" t="s">
        <v>425</v>
      </c>
      <c r="F16" s="6"/>
      <c r="G16" s="71"/>
      <c r="I16" s="1"/>
      <c r="J16" s="5"/>
      <c r="K16" s="261">
        <v>9</v>
      </c>
      <c r="L16" s="403">
        <v>54.580666669999999</v>
      </c>
      <c r="M16" s="403">
        <v>-1.1998611109999999</v>
      </c>
      <c r="N16" s="212" t="s">
        <v>435</v>
      </c>
      <c r="O16" s="212">
        <v>0</v>
      </c>
      <c r="P16" s="423"/>
      <c r="Q16" s="6"/>
    </row>
    <row r="17" spans="1:17" ht="20.100000000000001" customHeight="1" x14ac:dyDescent="0.2">
      <c r="B17" s="5"/>
      <c r="C17" s="458" t="s">
        <v>35</v>
      </c>
      <c r="D17" s="459"/>
      <c r="E17" s="255" t="s">
        <v>426</v>
      </c>
      <c r="F17" s="6"/>
      <c r="G17" s="71"/>
      <c r="I17" s="1"/>
      <c r="J17" s="5"/>
      <c r="K17" s="261">
        <v>10</v>
      </c>
      <c r="L17" s="403">
        <v>54.580249999999999</v>
      </c>
      <c r="M17" s="403">
        <v>-1.2018333329999999</v>
      </c>
      <c r="N17" s="212" t="s">
        <v>436</v>
      </c>
      <c r="O17" s="212">
        <v>0</v>
      </c>
      <c r="P17" s="423"/>
      <c r="Q17" s="6"/>
    </row>
    <row r="18" spans="1:17" ht="20.100000000000001" customHeight="1" x14ac:dyDescent="0.2">
      <c r="B18" s="5"/>
      <c r="C18" s="458" t="s">
        <v>36</v>
      </c>
      <c r="D18" s="459"/>
      <c r="E18" s="256">
        <v>42158</v>
      </c>
      <c r="F18" s="6"/>
      <c r="G18" s="71"/>
      <c r="I18" s="1"/>
      <c r="J18" s="5"/>
      <c r="K18" s="261">
        <v>11</v>
      </c>
      <c r="L18" s="403">
        <v>54.600805559999998</v>
      </c>
      <c r="M18" s="403">
        <v>-1.1661944440000001</v>
      </c>
      <c r="N18" s="212" t="s">
        <v>437</v>
      </c>
      <c r="O18" s="212">
        <v>0</v>
      </c>
      <c r="P18" s="423"/>
      <c r="Q18" s="6"/>
    </row>
    <row r="19" spans="1:17" ht="20.100000000000001" customHeight="1" thickBot="1" x14ac:dyDescent="0.25">
      <c r="B19" s="5"/>
      <c r="C19" s="460" t="s">
        <v>37</v>
      </c>
      <c r="D19" s="461"/>
      <c r="E19" s="257" t="s">
        <v>426</v>
      </c>
      <c r="F19" s="6"/>
      <c r="G19" s="71"/>
      <c r="I19" s="1"/>
      <c r="J19" s="5"/>
      <c r="K19" s="261">
        <v>12</v>
      </c>
      <c r="L19" s="403">
        <v>54.621611110000003</v>
      </c>
      <c r="M19" s="403">
        <v>-1.157777778</v>
      </c>
      <c r="N19" s="212" t="s">
        <v>438</v>
      </c>
      <c r="O19" s="212">
        <v>0</v>
      </c>
      <c r="P19" s="423"/>
      <c r="Q19" s="6"/>
    </row>
    <row r="20" spans="1:17" ht="19.5" customHeight="1" thickBot="1" x14ac:dyDescent="0.25">
      <c r="B20" s="7"/>
      <c r="C20" s="8"/>
      <c r="D20" s="8"/>
      <c r="E20" s="8"/>
      <c r="F20" s="9"/>
      <c r="G20" s="71"/>
      <c r="I20" s="1"/>
      <c r="J20" s="5"/>
      <c r="K20" s="261">
        <v>13</v>
      </c>
      <c r="L20" s="403">
        <v>54.596527780000002</v>
      </c>
      <c r="M20" s="403">
        <v>-1.172083333</v>
      </c>
      <c r="N20" s="212" t="s">
        <v>439</v>
      </c>
      <c r="O20" s="212">
        <v>0</v>
      </c>
      <c r="P20" s="423"/>
      <c r="Q20" s="6"/>
    </row>
    <row r="21" spans="1:17" ht="20.100000000000001" customHeight="1" x14ac:dyDescent="0.2">
      <c r="J21" s="5"/>
      <c r="K21" s="261">
        <v>14</v>
      </c>
      <c r="L21" s="403">
        <v>54.600611110000003</v>
      </c>
      <c r="M21" s="403">
        <v>-1.1710833329999999</v>
      </c>
      <c r="N21" s="212" t="s">
        <v>440</v>
      </c>
      <c r="O21" s="212">
        <v>0</v>
      </c>
      <c r="P21" s="423"/>
      <c r="Q21" s="6"/>
    </row>
    <row r="22" spans="1:17" ht="20.100000000000001" customHeight="1" thickBot="1" x14ac:dyDescent="0.25">
      <c r="B22" s="22" t="s">
        <v>71</v>
      </c>
      <c r="J22" s="5"/>
      <c r="K22" s="261">
        <v>15</v>
      </c>
      <c r="L22" s="403">
        <v>54.606027779999998</v>
      </c>
      <c r="M22" s="403">
        <v>-1.1650833330000001</v>
      </c>
      <c r="N22" s="212" t="s">
        <v>441</v>
      </c>
      <c r="O22" s="212">
        <v>0</v>
      </c>
      <c r="P22" s="423"/>
      <c r="Q22" s="6"/>
    </row>
    <row r="23" spans="1:17" ht="20.100000000000001" customHeight="1" thickBot="1" x14ac:dyDescent="0.25">
      <c r="B23" s="2"/>
      <c r="C23" s="3"/>
      <c r="D23" s="3"/>
      <c r="E23" s="3"/>
      <c r="F23" s="3"/>
      <c r="G23" s="3"/>
      <c r="H23" s="4"/>
      <c r="I23" s="1"/>
      <c r="J23" s="5"/>
      <c r="K23" s="261">
        <v>16</v>
      </c>
      <c r="L23" s="403">
        <v>54.59969444</v>
      </c>
      <c r="M23" s="403">
        <v>-1.147333333</v>
      </c>
      <c r="N23" s="212" t="s">
        <v>442</v>
      </c>
      <c r="O23" s="212">
        <v>0</v>
      </c>
      <c r="P23" s="423"/>
      <c r="Q23" s="6"/>
    </row>
    <row r="24" spans="1:17" ht="20.100000000000001" customHeight="1" thickBot="1" x14ac:dyDescent="0.25">
      <c r="A24" s="1"/>
      <c r="B24" s="5"/>
      <c r="C24" s="72" t="s">
        <v>52</v>
      </c>
      <c r="D24" s="73" t="s">
        <v>64</v>
      </c>
      <c r="E24" s="86" t="s">
        <v>65</v>
      </c>
      <c r="F24" s="452" t="s">
        <v>66</v>
      </c>
      <c r="G24" s="453"/>
      <c r="H24" s="6"/>
      <c r="I24" s="1"/>
      <c r="J24" s="5"/>
      <c r="K24" s="261">
        <v>17</v>
      </c>
      <c r="L24" s="403">
        <v>54.608361109999997</v>
      </c>
      <c r="M24" s="403">
        <v>-1.16425</v>
      </c>
      <c r="N24" s="212" t="s">
        <v>443</v>
      </c>
      <c r="O24" s="212">
        <v>0</v>
      </c>
      <c r="P24" s="423"/>
      <c r="Q24" s="6"/>
    </row>
    <row r="25" spans="1:17" ht="20.100000000000001" customHeight="1" x14ac:dyDescent="0.2">
      <c r="A25" s="1"/>
      <c r="B25" s="5"/>
      <c r="C25" s="130" t="s">
        <v>0</v>
      </c>
      <c r="D25" s="131">
        <v>150427</v>
      </c>
      <c r="E25" s="132">
        <f t="shared" ref="E25:E30" si="0">IF(D25="","",(D25/$F$25))</f>
        <v>0.15616869836405275</v>
      </c>
      <c r="F25" s="446">
        <f>SUM(D25:D30)</f>
        <v>963234</v>
      </c>
      <c r="G25" s="447"/>
      <c r="H25" s="6"/>
      <c r="I25" s="1"/>
      <c r="J25" s="5"/>
      <c r="K25" s="261">
        <v>18</v>
      </c>
      <c r="L25" s="403">
        <v>54.616277779999997</v>
      </c>
      <c r="M25" s="403">
        <v>-1.156083333</v>
      </c>
      <c r="N25" s="212" t="s">
        <v>444</v>
      </c>
      <c r="O25" s="212">
        <v>0</v>
      </c>
      <c r="P25" s="423"/>
      <c r="Q25" s="6"/>
    </row>
    <row r="26" spans="1:17" ht="20.100000000000001" customHeight="1" x14ac:dyDescent="0.2">
      <c r="A26" s="1"/>
      <c r="B26" s="5"/>
      <c r="C26" s="129" t="s">
        <v>1</v>
      </c>
      <c r="D26" s="133">
        <v>812807</v>
      </c>
      <c r="E26" s="134">
        <f t="shared" si="0"/>
        <v>0.84383130163594722</v>
      </c>
      <c r="F26" s="448"/>
      <c r="G26" s="449"/>
      <c r="H26" s="6"/>
      <c r="I26" s="1"/>
      <c r="J26" s="5"/>
      <c r="K26" s="261">
        <v>19</v>
      </c>
      <c r="L26" s="403">
        <v>54.613083330000002</v>
      </c>
      <c r="M26" s="403">
        <v>-1.149944444</v>
      </c>
      <c r="N26" s="212" t="s">
        <v>445</v>
      </c>
      <c r="O26" s="212">
        <v>0</v>
      </c>
      <c r="P26" s="423"/>
      <c r="Q26" s="6"/>
    </row>
    <row r="27" spans="1:17" ht="20.100000000000001" customHeight="1" x14ac:dyDescent="0.2">
      <c r="A27" s="1"/>
      <c r="B27" s="5"/>
      <c r="C27" s="129" t="s">
        <v>2</v>
      </c>
      <c r="D27" s="133"/>
      <c r="E27" s="134" t="str">
        <f t="shared" si="0"/>
        <v/>
      </c>
      <c r="F27" s="448"/>
      <c r="G27" s="449"/>
      <c r="H27" s="6"/>
      <c r="I27" s="1"/>
      <c r="J27" s="5"/>
      <c r="K27" s="261">
        <v>20</v>
      </c>
      <c r="L27" s="403">
        <v>54.610361109999999</v>
      </c>
      <c r="M27" s="403">
        <v>-1.1516694439999999</v>
      </c>
      <c r="N27" s="212" t="s">
        <v>446</v>
      </c>
      <c r="O27" s="212">
        <v>0</v>
      </c>
      <c r="P27" s="423"/>
      <c r="Q27" s="6"/>
    </row>
    <row r="28" spans="1:17" ht="20.100000000000001" customHeight="1" x14ac:dyDescent="0.2">
      <c r="A28" s="1"/>
      <c r="B28" s="5"/>
      <c r="C28" s="129" t="s">
        <v>4</v>
      </c>
      <c r="D28" s="133"/>
      <c r="E28" s="134" t="str">
        <f t="shared" si="0"/>
        <v/>
      </c>
      <c r="F28" s="448"/>
      <c r="G28" s="449"/>
      <c r="H28" s="6"/>
      <c r="I28" s="1"/>
      <c r="J28" s="5"/>
      <c r="K28" s="261">
        <v>21</v>
      </c>
      <c r="L28" s="403">
        <v>54.615472220000001</v>
      </c>
      <c r="M28" s="403">
        <v>-1.1503333330000001</v>
      </c>
      <c r="N28" s="213" t="s">
        <v>447</v>
      </c>
      <c r="O28" s="212">
        <v>0</v>
      </c>
      <c r="P28" s="424"/>
      <c r="Q28" s="6"/>
    </row>
    <row r="29" spans="1:17" ht="20.100000000000001" customHeight="1" x14ac:dyDescent="0.2">
      <c r="A29" s="1"/>
      <c r="B29" s="5"/>
      <c r="C29" s="129" t="s">
        <v>5</v>
      </c>
      <c r="D29" s="133"/>
      <c r="E29" s="134" t="str">
        <f t="shared" si="0"/>
        <v/>
      </c>
      <c r="F29" s="448"/>
      <c r="G29" s="449"/>
      <c r="H29" s="6"/>
      <c r="I29" s="1"/>
      <c r="J29" s="5"/>
      <c r="K29" s="261">
        <v>22</v>
      </c>
      <c r="L29" s="403">
        <v>54.589333330000002</v>
      </c>
      <c r="M29" s="403">
        <v>-1.1839166670000001</v>
      </c>
      <c r="N29" s="213" t="s">
        <v>448</v>
      </c>
      <c r="O29" s="212">
        <v>0</v>
      </c>
      <c r="P29" s="424"/>
      <c r="Q29" s="6"/>
    </row>
    <row r="30" spans="1:17" ht="20.100000000000001" customHeight="1" thickBot="1" x14ac:dyDescent="0.25">
      <c r="A30" s="1"/>
      <c r="B30" s="5"/>
      <c r="C30" s="135" t="s">
        <v>6</v>
      </c>
      <c r="D30" s="136"/>
      <c r="E30" s="137" t="str">
        <f t="shared" si="0"/>
        <v/>
      </c>
      <c r="F30" s="450"/>
      <c r="G30" s="451"/>
      <c r="H30" s="6"/>
      <c r="I30" s="1"/>
      <c r="J30" s="5"/>
      <c r="K30" s="261">
        <v>23</v>
      </c>
      <c r="L30" s="403">
        <v>54.632305559999999</v>
      </c>
      <c r="M30" s="403">
        <v>-1.184083333</v>
      </c>
      <c r="N30" s="213" t="s">
        <v>449</v>
      </c>
      <c r="O30" s="212">
        <v>0</v>
      </c>
      <c r="P30" s="424"/>
      <c r="Q30" s="6"/>
    </row>
    <row r="31" spans="1:17" ht="20.100000000000001" customHeight="1" thickBot="1" x14ac:dyDescent="0.25">
      <c r="A31" s="1"/>
      <c r="B31" s="7"/>
      <c r="C31" s="8"/>
      <c r="D31" s="8"/>
      <c r="E31" s="8"/>
      <c r="F31" s="8"/>
      <c r="G31" s="8"/>
      <c r="H31" s="9"/>
      <c r="I31" s="1"/>
      <c r="J31" s="5"/>
      <c r="K31" s="261">
        <v>24</v>
      </c>
      <c r="L31" s="403">
        <v>54.580277780000003</v>
      </c>
      <c r="M31" s="403">
        <v>-1.214777778</v>
      </c>
      <c r="N31" s="213" t="s">
        <v>450</v>
      </c>
      <c r="O31" s="212">
        <v>0</v>
      </c>
      <c r="P31" s="424"/>
      <c r="Q31" s="6"/>
    </row>
    <row r="32" spans="1:17" ht="20.100000000000001" customHeight="1" x14ac:dyDescent="0.2">
      <c r="B32" s="1"/>
      <c r="C32" s="1"/>
      <c r="D32" s="1"/>
      <c r="E32" s="1"/>
      <c r="F32" s="1"/>
      <c r="G32" s="1"/>
      <c r="H32" s="1"/>
      <c r="I32" s="1"/>
      <c r="J32" s="5"/>
      <c r="K32" s="261">
        <v>25</v>
      </c>
      <c r="L32" s="403">
        <v>54.58</v>
      </c>
      <c r="M32" s="403">
        <v>-1.212861111</v>
      </c>
      <c r="N32" s="213" t="s">
        <v>451</v>
      </c>
      <c r="O32" s="212">
        <v>0</v>
      </c>
      <c r="P32" s="424"/>
      <c r="Q32" s="6"/>
    </row>
    <row r="33" spans="10:18" ht="20.100000000000001" customHeight="1" x14ac:dyDescent="0.2">
      <c r="J33" s="5"/>
      <c r="K33" s="261"/>
      <c r="L33" s="403"/>
      <c r="M33" s="403"/>
      <c r="N33" s="213"/>
      <c r="O33" s="212"/>
      <c r="P33" s="424"/>
      <c r="Q33" s="6"/>
    </row>
    <row r="34" spans="10:18" ht="20.100000000000001" customHeight="1" x14ac:dyDescent="0.2">
      <c r="J34" s="5"/>
      <c r="K34" s="261"/>
      <c r="L34" s="403"/>
      <c r="M34" s="403"/>
      <c r="N34" s="213"/>
      <c r="O34" s="212"/>
      <c r="P34" s="424"/>
      <c r="Q34" s="6"/>
    </row>
    <row r="35" spans="10:18" ht="20.100000000000001" customHeight="1" thickBot="1" x14ac:dyDescent="0.25">
      <c r="J35" s="5"/>
      <c r="K35" s="262"/>
      <c r="L35" s="404"/>
      <c r="M35" s="404"/>
      <c r="N35" s="214"/>
      <c r="O35" s="421"/>
      <c r="P35" s="425"/>
      <c r="Q35" s="6"/>
    </row>
    <row r="36" spans="10:18" ht="20.100000000000001" customHeight="1" thickBot="1" x14ac:dyDescent="0.25">
      <c r="J36" s="7"/>
      <c r="K36" s="8"/>
      <c r="L36" s="8"/>
      <c r="M36" s="8"/>
      <c r="N36" s="8"/>
      <c r="O36" s="8"/>
      <c r="P36" s="8"/>
      <c r="Q36" s="9"/>
    </row>
    <row r="37" spans="10:18" ht="20.100000000000001" customHeight="1" x14ac:dyDescent="0.2"/>
    <row r="38" spans="10:18" ht="20.100000000000001" customHeight="1" x14ac:dyDescent="0.2">
      <c r="K38" s="85"/>
      <c r="L38" s="11"/>
    </row>
    <row r="39" spans="10:18" ht="20.100000000000001" customHeight="1" x14ac:dyDescent="0.2">
      <c r="K39" s="11"/>
      <c r="L39" s="11"/>
    </row>
    <row r="40" spans="10:18" ht="20.100000000000001" customHeight="1" x14ac:dyDescent="0.2"/>
    <row r="41" spans="10:18" ht="20.100000000000001" customHeight="1" x14ac:dyDescent="0.2"/>
    <row r="42" spans="10:18" ht="20.100000000000001" customHeight="1" x14ac:dyDescent="0.2"/>
    <row r="43" spans="10:18" ht="20.100000000000001" customHeight="1" x14ac:dyDescent="0.2"/>
    <row r="44" spans="10:18" ht="20.100000000000001" customHeight="1" x14ac:dyDescent="0.2"/>
    <row r="45" spans="10:18" ht="20.100000000000001" customHeight="1" x14ac:dyDescent="0.2"/>
    <row r="46" spans="10:18" ht="20.100000000000001" customHeight="1" x14ac:dyDescent="0.2">
      <c r="R46" s="11"/>
    </row>
    <row r="47" spans="10:18" ht="20.100000000000001" customHeight="1" x14ac:dyDescent="0.2">
      <c r="R47" s="11"/>
    </row>
    <row r="48" spans="10:18" ht="20.100000000000001" customHeight="1" x14ac:dyDescent="0.2">
      <c r="R48" s="11"/>
    </row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</sheetData>
  <sheetProtection password="D3E8" sheet="1" objects="1" scenarios="1" selectLockedCells="1"/>
  <mergeCells count="13">
    <mergeCell ref="B5:I5"/>
    <mergeCell ref="P6:P7"/>
    <mergeCell ref="K6:K7"/>
    <mergeCell ref="L6:M6"/>
    <mergeCell ref="F25:G30"/>
    <mergeCell ref="F24:G24"/>
    <mergeCell ref="O6:O7"/>
    <mergeCell ref="N6:N7"/>
    <mergeCell ref="C15:D15"/>
    <mergeCell ref="C16:D16"/>
    <mergeCell ref="C17:D17"/>
    <mergeCell ref="C19:D19"/>
    <mergeCell ref="C18:D18"/>
  </mergeCells>
  <conditionalFormatting sqref="D25:D30 E15:E19 K8:P35">
    <cfRule type="cellIs" dxfId="66" priority="6" stopIfTrue="1" operator="equal">
      <formula>""</formula>
    </cfRule>
  </conditionalFormatting>
  <dataValidations count="5">
    <dataValidation type="decimal" operator="greaterThanOrEqual" allowBlank="1" showInputMessage="1" showErrorMessage="1" sqref="D25:D30 L28:L35 N28:N35 M30:M35">
      <formula1>0</formula1>
    </dataValidation>
    <dataValidation allowBlank="1" showInputMessage="1" showErrorMessage="1" promptTitle="Application number" prompt="Enter pre-application number (i.e. MLP/201x/xxxxx)" sqref="E16"/>
    <dataValidation allowBlank="1" showInputMessage="1" showErrorMessage="1" promptTitle="Date sampled" prompt="Enter as dd/mm/yyyy_x000a_" sqref="E18"/>
    <dataValidation allowBlank="1" showInputMessage="1" showErrorMessage="1" promptTitle="Sampling Location" prompt="Enter location name._x000a__x000a_Please note: a shape file of co-ordinates must be supplied indicating dredge areas" sqref="E19"/>
    <dataValidation type="list" allowBlank="1" showInputMessage="1" showErrorMessage="1" sqref="P8:P35">
      <formula1>$C$25:$C$30</formula1>
    </dataValidation>
  </dataValidations>
  <hyperlinks>
    <hyperlink ref="B5:I5" r:id="rId1" display="1. All applicants and laboratories should refer to the most recent guidance on sediment analysis in support of marine licence applications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878A15"/>
  </sheetPr>
  <dimension ref="B1:AI730"/>
  <sheetViews>
    <sheetView zoomScale="60" zoomScaleNormal="60" workbookViewId="0">
      <selection activeCell="J8" sqref="J8:J37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0" width="14.6640625" style="11" customWidth="1"/>
    <col min="11" max="11" width="14.6640625" style="190" customWidth="1"/>
    <col min="12" max="12" width="14.6640625" style="145" customWidth="1"/>
    <col min="13" max="15" width="24.77734375" style="145" customWidth="1"/>
    <col min="16" max="16" width="24.77734375" style="305" customWidth="1"/>
    <col min="17" max="34" width="24.77734375" style="145" customWidth="1"/>
    <col min="35" max="35" width="4.21875" style="105" customWidth="1"/>
    <col min="36" max="36" width="3.88671875" style="11" customWidth="1"/>
    <col min="37" max="16384" width="8.88671875" style="11"/>
  </cols>
  <sheetData>
    <row r="1" spans="2:35" ht="12" customHeight="1" x14ac:dyDescent="0.2"/>
    <row r="2" spans="2:35" ht="20.100000000000001" customHeight="1" x14ac:dyDescent="0.2">
      <c r="B2" s="37" t="s">
        <v>123</v>
      </c>
    </row>
    <row r="3" spans="2:35" ht="20.100000000000001" customHeight="1" x14ac:dyDescent="0.2">
      <c r="B3" s="37"/>
    </row>
    <row r="4" spans="2:35" ht="20.100000000000001" customHeight="1" thickBot="1" x14ac:dyDescent="0.25">
      <c r="B4" s="22" t="s">
        <v>54</v>
      </c>
      <c r="H4" s="38" t="s">
        <v>398</v>
      </c>
    </row>
    <row r="5" spans="2:35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46"/>
      <c r="L5" s="146"/>
      <c r="M5" s="146"/>
      <c r="N5" s="146"/>
      <c r="O5" s="146"/>
      <c r="P5" s="30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"/>
    </row>
    <row r="6" spans="2:35" ht="20.100000000000001" customHeight="1" x14ac:dyDescent="0.2">
      <c r="B6" s="15"/>
      <c r="C6" s="45" t="s">
        <v>3</v>
      </c>
      <c r="D6" s="68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38" t="s">
        <v>63</v>
      </c>
      <c r="L6" s="529" t="s">
        <v>407</v>
      </c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1"/>
      <c r="AH6" s="527" t="s">
        <v>122</v>
      </c>
      <c r="AI6" s="16"/>
    </row>
    <row r="7" spans="2:35" ht="20.100000000000001" customHeight="1" thickBot="1" x14ac:dyDescent="0.25">
      <c r="B7" s="15"/>
      <c r="C7" s="50" t="s">
        <v>34</v>
      </c>
      <c r="D7" s="69" t="str">
        <f>IF('Application info'!E16="","",'Application info'!E16)</f>
        <v>MLP/2015/00094</v>
      </c>
      <c r="E7" s="16"/>
      <c r="G7" s="15"/>
      <c r="H7" s="475"/>
      <c r="I7" s="478"/>
      <c r="J7" s="478"/>
      <c r="K7" s="539"/>
      <c r="L7" s="279" t="s">
        <v>100</v>
      </c>
      <c r="M7" s="307" t="s">
        <v>101</v>
      </c>
      <c r="N7" s="321" t="s">
        <v>102</v>
      </c>
      <c r="O7" s="322" t="s">
        <v>103</v>
      </c>
      <c r="P7" s="322" t="s">
        <v>104</v>
      </c>
      <c r="Q7" s="308" t="s">
        <v>105</v>
      </c>
      <c r="R7" s="323" t="s">
        <v>107</v>
      </c>
      <c r="S7" s="307" t="s">
        <v>106</v>
      </c>
      <c r="T7" s="324" t="s">
        <v>108</v>
      </c>
      <c r="U7" s="324" t="s">
        <v>109</v>
      </c>
      <c r="V7" s="324" t="s">
        <v>110</v>
      </c>
      <c r="W7" s="324" t="s">
        <v>111</v>
      </c>
      <c r="X7" s="324" t="s">
        <v>112</v>
      </c>
      <c r="Y7" s="321" t="s">
        <v>113</v>
      </c>
      <c r="Z7" s="308" t="s">
        <v>121</v>
      </c>
      <c r="AA7" s="321" t="s">
        <v>114</v>
      </c>
      <c r="AB7" s="308" t="s">
        <v>115</v>
      </c>
      <c r="AC7" s="322" t="s">
        <v>116</v>
      </c>
      <c r="AD7" s="308" t="s">
        <v>117</v>
      </c>
      <c r="AE7" s="308" t="s">
        <v>118</v>
      </c>
      <c r="AF7" s="322" t="s">
        <v>119</v>
      </c>
      <c r="AG7" s="322" t="s">
        <v>120</v>
      </c>
      <c r="AH7" s="528"/>
      <c r="AI7" s="16"/>
    </row>
    <row r="8" spans="2:35" ht="20.100000000000001" customHeight="1" x14ac:dyDescent="0.2">
      <c r="B8" s="15"/>
      <c r="C8" s="50" t="s">
        <v>35</v>
      </c>
      <c r="D8" s="69" t="str">
        <f>IF('Application info'!E17="","",'Application info'!E17)</f>
        <v>PD Teesport</v>
      </c>
      <c r="E8" s="16"/>
      <c r="G8" s="15"/>
      <c r="H8" s="39" t="str">
        <f>IF('PAH data'!H8="","",'PAH data'!H8)</f>
        <v>2015/23390</v>
      </c>
      <c r="I8" s="40" t="str">
        <f>IF('PAH data'!I8="","",'PAH data'!I8)</f>
        <v>Area i</v>
      </c>
      <c r="J8" s="281"/>
      <c r="K8" s="147">
        <f>IF('PAH data'!J8="","",'PAH data'!J8)</f>
        <v>1</v>
      </c>
      <c r="L8" s="297">
        <f>IF('PAH data'!K8="","",IF(ISNUMBER('PAH data'!K8)=TRUE, IF('PAH data'!K8&lt;'PAH data'!K$38, "ERROR", 'PAH data'!K8/1000), IF('PAH data'!K8="&lt;LOD",'PAH data'!K$38/1000, "ERROR")))</f>
        <v>7.5499999999999998E-2</v>
      </c>
      <c r="M8" s="325">
        <f>IF('PAH data'!L8="","",IF(ISNUMBER('PAH data'!L8)=TRUE, IF('PAH data'!L8&lt;'PAH data'!L$38, "ERROR", 'PAH data'!L8/1000), IF('PAH data'!L8="&lt;LOD",'PAH data'!L$38/1000, "ERROR")))</f>
        <v>0.36499999999999999</v>
      </c>
      <c r="N8" s="325">
        <f>IF('PAH data'!M8="","",IF(ISNUMBER('PAH data'!M8)=TRUE, IF('PAH data'!M8&lt;'PAH data'!M$38, "ERROR", 'PAH data'!M8/1000), IF('PAH data'!M8="&lt;LOD",'PAH data'!M$38/1000, "ERROR")))</f>
        <v>0.33800000000000002</v>
      </c>
      <c r="O8" s="325">
        <f>IF('PAH data'!N8="","",IF(ISNUMBER('PAH data'!N8)=TRUE, IF('PAH data'!N8&lt;'PAH data'!N$38, "ERROR", 'PAH data'!N8/1000), IF('PAH data'!N8="&lt;LOD",'PAH data'!N$38/1000, "ERROR")))</f>
        <v>0.91500000000000004</v>
      </c>
      <c r="P8" s="325">
        <f>IF('PAH data'!O8="","",IF(ISNUMBER('PAH data'!O8)=TRUE, IF('PAH data'!O8&lt;'PAH data'!O$38, "ERROR", 'PAH data'!O8/1000), IF('PAH data'!O8="&lt;LOD",'PAH data'!O$38/1000, "ERROR")))</f>
        <v>0.9</v>
      </c>
      <c r="Q8" s="325">
        <f>IF('PAH data'!P8="","",IF(ISNUMBER('PAH data'!P8)=TRUE, IF('PAH data'!P8&lt;'PAH data'!P$38, "ERROR", 'PAH data'!P8/1000), IF('PAH data'!P8="&lt;LOD",'PAH data'!P$38/1000, "ERROR")))</f>
        <v>0.874</v>
      </c>
      <c r="R8" s="325">
        <f>IF('PAH data'!Q8="","",IF(ISNUMBER('PAH data'!Q8)=TRUE, IF('PAH data'!Q8&lt;'PAH data'!Q$38, "ERROR", 'PAH data'!Q8/1000), IF('PAH data'!Q8="&lt;LOD",'PAH data'!Q$38/1000, "ERROR")))</f>
        <v>0.71499999999999997</v>
      </c>
      <c r="S8" s="325">
        <f>IF('PAH data'!R8="","",IF(ISNUMBER('PAH data'!R8)=TRUE, IF('PAH data'!R8&lt;'PAH data'!R$38, "ERROR", 'PAH data'!R8/1000), IF('PAH data'!R8="&lt;LOD",'PAH data'!R$38/1000, "ERROR")))</f>
        <v>0.72599999999999998</v>
      </c>
      <c r="T8" s="325">
        <f>IF('PAH data'!S8="","",IF(ISNUMBER('PAH data'!S8)=TRUE, IF('PAH data'!S8&lt;'PAH data'!S$38, "ERROR", 'PAH data'!S8/1000), IF('PAH data'!S8="&lt;LOD",'PAH data'!S$38/1000, "ERROR")))</f>
        <v>0.433</v>
      </c>
      <c r="U8" s="325">
        <f>IF('PAH data'!T8="","",IF(ISNUMBER('PAH data'!T8)=TRUE, IF('PAH data'!T8&lt;'PAH data'!T$38, "ERROR", 'PAH data'!T8/1000), IF('PAH data'!T8="&lt;LOD",'PAH data'!T$38/1000, "ERROR")))</f>
        <v>2.21</v>
      </c>
      <c r="V8" s="325">
        <f>IF('PAH data'!U8="","",IF(ISNUMBER('PAH data'!U8)=TRUE, IF('PAH data'!U8&lt;'PAH data'!U$38, "ERROR", 'PAH data'!U8/1000), IF('PAH data'!U8="&lt;LOD",'PAH data'!U$38/1000, "ERROR")))</f>
        <v>1.79</v>
      </c>
      <c r="W8" s="325">
        <f>IF('PAH data'!V8="","",IF(ISNUMBER('PAH data'!V8)=TRUE, IF('PAH data'!V8&lt;'PAH data'!V$38, "ERROR", 'PAH data'!V8/1000), IF('PAH data'!V8="&lt;LOD",'PAH data'!V$38/1000, "ERROR")))</f>
        <v>2.78</v>
      </c>
      <c r="X8" s="325">
        <f>IF('PAH data'!W8="","",IF(ISNUMBER('PAH data'!W8)=TRUE, IF('PAH data'!W8&lt;'PAH data'!W$38, "ERROR", 'PAH data'!W8/1000), IF('PAH data'!W8="&lt;LOD",'PAH data'!W$38/1000, "ERROR")))</f>
        <v>3.73</v>
      </c>
      <c r="Y8" s="280">
        <f>IF('PAH data'!X8="","",IF(ISNUMBER('PAH data'!X8)=TRUE, IF('PAH data'!X8&lt;'PAH data'!X$38, "ERROR", 'PAH data'!X8/1000), IF('PAH data'!X8="&lt;LOD",'PAH data'!X$38/1000, "ERROR")))</f>
        <v>0.73099999999999998</v>
      </c>
      <c r="Z8" s="280">
        <f>IF('PAH data'!Y8="","",IF(ISNUMBER('PAH data'!Y8)=TRUE, IF('PAH data'!Y8&lt;'PAH data'!Y$38, "ERROR", 'PAH data'!Y8/1000), IF('PAH data'!Y8="&lt;LOD",'PAH data'!Y$38/1000, "ERROR")))</f>
        <v>0.16600000000000001</v>
      </c>
      <c r="AA8" s="280">
        <f>IF('PAH data'!Z8="","",IF(ISNUMBER('PAH data'!Z8)=TRUE, IF('PAH data'!Z8&lt;'PAH data'!Z$38, "ERROR", 'PAH data'!Z8/1000), IF('PAH data'!Z8="&lt;LOD",'PAH data'!Z$38/1000, "ERROR")))</f>
        <v>2.0099999999999998</v>
      </c>
      <c r="AB8" s="280">
        <f>IF('PAH data'!AA8="","",IF(ISNUMBER('PAH data'!AA8)=TRUE, IF('PAH data'!AA8&lt;'PAH data'!AA$38, "ERROR", 'PAH data'!AA8/1000), IF('PAH data'!AA8="&lt;LOD",'PAH data'!AA$38/1000, "ERROR")))</f>
        <v>0.45600000000000002</v>
      </c>
      <c r="AC8" s="280">
        <f>IF('PAH data'!AB8="","",IF(ISNUMBER('PAH data'!AB8)=TRUE, IF('PAH data'!AB8&lt;'PAH data'!AB$38, "ERROR", 'PAH data'!AB8/1000), IF('PAH data'!AB8="&lt;LOD",'PAH data'!AB$38/1000, "ERROR")))</f>
        <v>0.65200000000000002</v>
      </c>
      <c r="AD8" s="280">
        <f>IF('PAH data'!AC8="","",IF(ISNUMBER('PAH data'!AC8)=TRUE, IF('PAH data'!AC8&lt;'PAH data'!AC$38, "ERROR", 'PAH data'!AC8/1000), IF('PAH data'!AC8="&lt;LOD",'PAH data'!AC$38/1000, "ERROR")))</f>
        <v>1.06</v>
      </c>
      <c r="AE8" s="280">
        <f>IF('PAH data'!AD8="","",IF(ISNUMBER('PAH data'!AD8)=TRUE, IF('PAH data'!AD8&lt;'PAH data'!AD$38, "ERROR", 'PAH data'!AD8/1000), IF('PAH data'!AD8="&lt;LOD",'PAH data'!AD$38/1000, "ERROR")))</f>
        <v>0.33</v>
      </c>
      <c r="AF8" s="280">
        <f>IF('PAH data'!AE8="","",IF(ISNUMBER('PAH data'!AE8)=TRUE, IF('PAH data'!AE8&lt;'PAH data'!AE$38, "ERROR", 'PAH data'!AE8/1000), IF('PAH data'!AE8="&lt;LOD",'PAH data'!AE$38/1000, "ERROR")))</f>
        <v>1.24</v>
      </c>
      <c r="AG8" s="280">
        <f>IF('PAH data'!AF8="","",IF(ISNUMBER('PAH data'!AF8)=TRUE, IF('PAH data'!AF8&lt;'PAH data'!AF$38, "ERROR", 'PAH data'!AF8/1000), IF('PAH data'!AF8="&lt;LOD",'PAH data'!AF$38/1000, "ERROR")))</f>
        <v>1.71</v>
      </c>
      <c r="AH8" s="280">
        <f>IF('PAH data'!AG8="","",IF(ISNUMBER('PAH data'!AG8)=TRUE, IF('PAH data'!AG8&lt;'PAH data'!AG$38, "ERROR", 'PAH data'!AG8), IF('PAH data'!AG8="&lt;LOD",'PAH data'!AG$38, "ERROR")))</f>
        <v>1810</v>
      </c>
      <c r="AI8" s="16"/>
    </row>
    <row r="9" spans="2:35" ht="20.100000000000001" customHeight="1" x14ac:dyDescent="0.2">
      <c r="B9" s="15"/>
      <c r="C9" s="50" t="s">
        <v>36</v>
      </c>
      <c r="D9" s="269">
        <f>IF('Application info'!E18="","",'Application info'!E18)</f>
        <v>42158</v>
      </c>
      <c r="E9" s="16"/>
      <c r="G9" s="15"/>
      <c r="H9" s="42" t="str">
        <f>IF('PAH data'!H9="","",'PAH data'!H9)</f>
        <v>2015/23391</v>
      </c>
      <c r="I9" s="43" t="str">
        <f>IF('PAH data'!I9="","",'PAH data'!I9)</f>
        <v>Area i</v>
      </c>
      <c r="J9" s="278"/>
      <c r="K9" s="148">
        <f>IF('PAH data'!J9="","",'PAH data'!J9)</f>
        <v>2</v>
      </c>
      <c r="L9" s="127">
        <f>IF('PAH data'!K9="","",IF(ISNUMBER('PAH data'!K9)=TRUE, IF('PAH data'!K9&lt;'PAH data'!K$38, "ERROR", 'PAH data'!K9/1000), IF('PAH data'!K9="&lt;LOD",'PAH data'!K$38/1000, "ERROR")))</f>
        <v>9.4200000000000006E-2</v>
      </c>
      <c r="M9" s="326">
        <f>IF('PAH data'!L9="","",IF(ISNUMBER('PAH data'!L9)=TRUE, IF('PAH data'!L9&lt;'PAH data'!L$38, "ERROR", 'PAH data'!L9/1000), IF('PAH data'!L9="&lt;LOD",'PAH data'!L$38/1000, "ERROR")))</f>
        <v>0.497</v>
      </c>
      <c r="N9" s="326">
        <f>IF('PAH data'!M9="","",IF(ISNUMBER('PAH data'!M9)=TRUE, IF('PAH data'!M9&lt;'PAH data'!M$38, "ERROR", 'PAH data'!M9/1000), IF('PAH data'!M9="&lt;LOD",'PAH data'!M$38/1000, "ERROR")))</f>
        <v>0.42599999999999999</v>
      </c>
      <c r="O9" s="326">
        <f>IF('PAH data'!N9="","",IF(ISNUMBER('PAH data'!N9)=TRUE, IF('PAH data'!N9&lt;'PAH data'!N$38, "ERROR", 'PAH data'!N9/1000), IF('PAH data'!N9="&lt;LOD",'PAH data'!N$38/1000, "ERROR")))</f>
        <v>1.1100000000000001</v>
      </c>
      <c r="P9" s="326">
        <f>IF('PAH data'!O9="","",IF(ISNUMBER('PAH data'!O9)=TRUE, IF('PAH data'!O9&lt;'PAH data'!O$38, "ERROR", 'PAH data'!O9/1000), IF('PAH data'!O9="&lt;LOD",'PAH data'!O$38/1000, "ERROR")))</f>
        <v>1.03</v>
      </c>
      <c r="Q9" s="326">
        <f>IF('PAH data'!P9="","",IF(ISNUMBER('PAH data'!P9)=TRUE, IF('PAH data'!P9&lt;'PAH data'!P$38, "ERROR", 'PAH data'!P9/1000), IF('PAH data'!P9="&lt;LOD",'PAH data'!P$38/1000, "ERROR")))</f>
        <v>1.01</v>
      </c>
      <c r="R9" s="326">
        <f>IF('PAH data'!Q9="","",IF(ISNUMBER('PAH data'!Q9)=TRUE, IF('PAH data'!Q9&lt;'PAH data'!Q$38, "ERROR", 'PAH data'!Q9/1000), IF('PAH data'!Q9="&lt;LOD",'PAH data'!Q$38/1000, "ERROR")))</f>
        <v>0.81</v>
      </c>
      <c r="S9" s="326">
        <f>IF('PAH data'!R9="","",IF(ISNUMBER('PAH data'!R9)=TRUE, IF('PAH data'!R9&lt;'PAH data'!R$38, "ERROR", 'PAH data'!R9/1000), IF('PAH data'!R9="&lt;LOD",'PAH data'!R$38/1000, "ERROR")))</f>
        <v>0.81</v>
      </c>
      <c r="T9" s="326">
        <f>IF('PAH data'!S9="","",IF(ISNUMBER('PAH data'!S9)=TRUE, IF('PAH data'!S9&lt;'PAH data'!S$38, "ERROR", 'PAH data'!S9/1000), IF('PAH data'!S9="&lt;LOD",'PAH data'!S$38/1000, "ERROR")))</f>
        <v>0.505</v>
      </c>
      <c r="U9" s="326">
        <f>IF('PAH data'!T9="","",IF(ISNUMBER('PAH data'!T9)=TRUE, IF('PAH data'!T9&lt;'PAH data'!T$38, "ERROR", 'PAH data'!T9/1000), IF('PAH data'!T9="&lt;LOD",'PAH data'!T$38/1000, "ERROR")))</f>
        <v>2.63</v>
      </c>
      <c r="V9" s="326">
        <f>IF('PAH data'!U9="","",IF(ISNUMBER('PAH data'!U9)=TRUE, IF('PAH data'!U9&lt;'PAH data'!U$38, "ERROR", 'PAH data'!U9/1000), IF('PAH data'!U9="&lt;LOD",'PAH data'!U$38/1000, "ERROR")))</f>
        <v>2.02</v>
      </c>
      <c r="W9" s="326">
        <f>IF('PAH data'!V9="","",IF(ISNUMBER('PAH data'!V9)=TRUE, IF('PAH data'!V9&lt;'PAH data'!V$38, "ERROR", 'PAH data'!V9/1000), IF('PAH data'!V9="&lt;LOD",'PAH data'!V$38/1000, "ERROR")))</f>
        <v>3.52</v>
      </c>
      <c r="X9" s="326">
        <f>IF('PAH data'!W9="","",IF(ISNUMBER('PAH data'!W9)=TRUE, IF('PAH data'!W9&lt;'PAH data'!W$38, "ERROR", 'PAH data'!W9/1000), IF('PAH data'!W9="&lt;LOD",'PAH data'!W$38/1000, "ERROR")))</f>
        <v>4.66</v>
      </c>
      <c r="Y9" s="284">
        <f>IF('PAH data'!X9="","",IF(ISNUMBER('PAH data'!X9)=TRUE, IF('PAH data'!X9&lt;'PAH data'!X$38, "ERROR", 'PAH data'!X9/1000), IF('PAH data'!X9="&lt;LOD",'PAH data'!X$38/1000, "ERROR")))</f>
        <v>0.83199999999999996</v>
      </c>
      <c r="Z9" s="284">
        <f>IF('PAH data'!Y9="","",IF(ISNUMBER('PAH data'!Y9)=TRUE, IF('PAH data'!Y9&lt;'PAH data'!Y$38, "ERROR", 'PAH data'!Y9/1000), IF('PAH data'!Y9="&lt;LOD",'PAH data'!Y$38/1000, "ERROR")))</f>
        <v>0.184</v>
      </c>
      <c r="AA9" s="284">
        <f>IF('PAH data'!Z9="","",IF(ISNUMBER('PAH data'!Z9)=TRUE, IF('PAH data'!Z9&lt;'PAH data'!Z$38, "ERROR", 'PAH data'!Z9/1000), IF('PAH data'!Z9="&lt;LOD",'PAH data'!Z$38/1000, "ERROR")))</f>
        <v>2.37</v>
      </c>
      <c r="AB9" s="284">
        <f>IF('PAH data'!AA9="","",IF(ISNUMBER('PAH data'!AA9)=TRUE, IF('PAH data'!AA9&lt;'PAH data'!AA$38, "ERROR", 'PAH data'!AA9/1000), IF('PAH data'!AA9="&lt;LOD",'PAH data'!AA$38/1000, "ERROR")))</f>
        <v>0.59799999999999998</v>
      </c>
      <c r="AC9" s="284">
        <f>IF('PAH data'!AB9="","",IF(ISNUMBER('PAH data'!AB9)=TRUE, IF('PAH data'!AB9&lt;'PAH data'!AB$38, "ERROR", 'PAH data'!AB9/1000), IF('PAH data'!AB9="&lt;LOD",'PAH data'!AB$38/1000, "ERROR")))</f>
        <v>0.747</v>
      </c>
      <c r="AD9" s="284">
        <f>IF('PAH data'!AC9="","",IF(ISNUMBER('PAH data'!AC9)=TRUE, IF('PAH data'!AC9&lt;'PAH data'!AC$38, "ERROR", 'PAH data'!AC9/1000), IF('PAH data'!AC9="&lt;LOD",'PAH data'!AC$38/1000, "ERROR")))</f>
        <v>1.35</v>
      </c>
      <c r="AE9" s="284">
        <f>IF('PAH data'!AD9="","",IF(ISNUMBER('PAH data'!AD9)=TRUE, IF('PAH data'!AD9&lt;'PAH data'!AD$38, "ERROR", 'PAH data'!AD9/1000), IF('PAH data'!AD9="&lt;LOD",'PAH data'!AD$38/1000, "ERROR")))</f>
        <v>0.38900000000000001</v>
      </c>
      <c r="AF9" s="284">
        <f>IF('PAH data'!AE9="","",IF(ISNUMBER('PAH data'!AE9)=TRUE, IF('PAH data'!AE9&lt;'PAH data'!AE$38, "ERROR", 'PAH data'!AE9/1000), IF('PAH data'!AE9="&lt;LOD",'PAH data'!AE$38/1000, "ERROR")))</f>
        <v>1.5</v>
      </c>
      <c r="AG9" s="284">
        <f>IF('PAH data'!AF9="","",IF(ISNUMBER('PAH data'!AF9)=TRUE, IF('PAH data'!AF9&lt;'PAH data'!AF$38, "ERROR", 'PAH data'!AF9/1000), IF('PAH data'!AF9="&lt;LOD",'PAH data'!AF$38/1000, "ERROR")))</f>
        <v>2.0299999999999998</v>
      </c>
      <c r="AH9" s="284">
        <f>IF('PAH data'!AG9="","",IF(ISNUMBER('PAH data'!AG9)=TRUE, IF('PAH data'!AG9&lt;'PAH data'!AG$38, "ERROR", 'PAH data'!AG9), IF('PAH data'!AG9="&lt;LOD",'PAH data'!AG$38, "ERROR")))</f>
        <v>2020</v>
      </c>
      <c r="AI9" s="16"/>
    </row>
    <row r="10" spans="2:35" ht="20.100000000000001" customHeight="1" thickBot="1" x14ac:dyDescent="0.25">
      <c r="B10" s="15"/>
      <c r="C10" s="51" t="s">
        <v>37</v>
      </c>
      <c r="D10" s="70" t="str">
        <f>IF('Application info'!E19="","",'Application info'!E19)</f>
        <v>PD Teesport</v>
      </c>
      <c r="E10" s="16"/>
      <c r="G10" s="15"/>
      <c r="H10" s="42" t="str">
        <f>IF('PAH data'!H10="","",'PAH data'!H10)</f>
        <v>2015/23392</v>
      </c>
      <c r="I10" s="43" t="str">
        <f>IF('PAH data'!I10="","",'PAH data'!I10)</f>
        <v>Area i</v>
      </c>
      <c r="J10" s="278"/>
      <c r="K10" s="148">
        <f>IF('PAH data'!J10="","",'PAH data'!J10)</f>
        <v>3</v>
      </c>
      <c r="L10" s="127">
        <f>IF('PAH data'!K10="","",IF(ISNUMBER('PAH data'!K10)=TRUE, IF('PAH data'!K10&lt;'PAH data'!K$38, "ERROR", 'PAH data'!K10/1000), IF('PAH data'!K10="&lt;LOD",'PAH data'!K$38/1000, "ERROR")))</f>
        <v>7.8200000000000006E-2</v>
      </c>
      <c r="M10" s="326">
        <f>IF('PAH data'!L10="","",IF(ISNUMBER('PAH data'!L10)=TRUE, IF('PAH data'!L10&lt;'PAH data'!L$38, "ERROR", 'PAH data'!L10/1000), IF('PAH data'!L10="&lt;LOD",'PAH data'!L$38/1000, "ERROR")))</f>
        <v>0.34899999999999998</v>
      </c>
      <c r="N10" s="326">
        <f>IF('PAH data'!M10="","",IF(ISNUMBER('PAH data'!M10)=TRUE, IF('PAH data'!M10&lt;'PAH data'!M$38, "ERROR", 'PAH data'!M10/1000), IF('PAH data'!M10="&lt;LOD",'PAH data'!M$38/1000, "ERROR")))</f>
        <v>0.36299999999999999</v>
      </c>
      <c r="O10" s="326">
        <f>IF('PAH data'!N10="","",IF(ISNUMBER('PAH data'!N10)=TRUE, IF('PAH data'!N10&lt;'PAH data'!N$38, "ERROR", 'PAH data'!N10/1000), IF('PAH data'!N10="&lt;LOD",'PAH data'!N$38/1000, "ERROR")))</f>
        <v>1.03</v>
      </c>
      <c r="P10" s="326">
        <f>IF('PAH data'!O10="","",IF(ISNUMBER('PAH data'!O10)=TRUE, IF('PAH data'!O10&lt;'PAH data'!O$38, "ERROR", 'PAH data'!O10/1000), IF('PAH data'!O10="&lt;LOD",'PAH data'!O$38/1000, "ERROR")))</f>
        <v>0.99299999999999999</v>
      </c>
      <c r="Q10" s="326">
        <f>IF('PAH data'!P10="","",IF(ISNUMBER('PAH data'!P10)=TRUE, IF('PAH data'!P10&lt;'PAH data'!P$38, "ERROR", 'PAH data'!P10/1000), IF('PAH data'!P10="&lt;LOD",'PAH data'!P$38/1000, "ERROR")))</f>
        <v>0.99099999999999999</v>
      </c>
      <c r="R10" s="326">
        <f>IF('PAH data'!Q10="","",IF(ISNUMBER('PAH data'!Q10)=TRUE, IF('PAH data'!Q10&lt;'PAH data'!Q$38, "ERROR", 'PAH data'!Q10/1000), IF('PAH data'!Q10="&lt;LOD",'PAH data'!Q$38/1000, "ERROR")))</f>
        <v>0.83199999999999996</v>
      </c>
      <c r="S10" s="326">
        <f>IF('PAH data'!R10="","",IF(ISNUMBER('PAH data'!R10)=TRUE, IF('PAH data'!R10&lt;'PAH data'!R$38, "ERROR", 'PAH data'!R10/1000), IF('PAH data'!R10="&lt;LOD",'PAH data'!R$38/1000, "ERROR")))</f>
        <v>0.81699999999999995</v>
      </c>
      <c r="T10" s="326">
        <f>IF('PAH data'!S10="","",IF(ISNUMBER('PAH data'!S10)=TRUE, IF('PAH data'!S10&lt;'PAH data'!S$38, "ERROR", 'PAH data'!S10/1000), IF('PAH data'!S10="&lt;LOD",'PAH data'!S$38/1000, "ERROR")))</f>
        <v>0.502</v>
      </c>
      <c r="U10" s="326">
        <f>IF('PAH data'!T10="","",IF(ISNUMBER('PAH data'!T10)=TRUE, IF('PAH data'!T10&lt;'PAH data'!T$38, "ERROR", 'PAH data'!T10/1000), IF('PAH data'!T10="&lt;LOD",'PAH data'!T$38/1000, "ERROR")))</f>
        <v>1.99</v>
      </c>
      <c r="V10" s="326">
        <f>IF('PAH data'!U10="","",IF(ISNUMBER('PAH data'!U10)=TRUE, IF('PAH data'!U10&lt;'PAH data'!U$38, "ERROR", 'PAH data'!U10/1000), IF('PAH data'!U10="&lt;LOD",'PAH data'!U$38/1000, "ERROR")))</f>
        <v>1.62</v>
      </c>
      <c r="W10" s="326">
        <f>IF('PAH data'!V10="","",IF(ISNUMBER('PAH data'!V10)=TRUE, IF('PAH data'!V10&lt;'PAH data'!V$38, "ERROR", 'PAH data'!V10/1000), IF('PAH data'!V10="&lt;LOD",'PAH data'!V$38/1000, "ERROR")))</f>
        <v>2.5299999999999998</v>
      </c>
      <c r="X10" s="326">
        <f>IF('PAH data'!W10="","",IF(ISNUMBER('PAH data'!W10)=TRUE, IF('PAH data'!W10&lt;'PAH data'!W$38, "ERROR", 'PAH data'!W10/1000), IF('PAH data'!W10="&lt;LOD",'PAH data'!W$38/1000, "ERROR")))</f>
        <v>3.11</v>
      </c>
      <c r="Y10" s="284">
        <f>IF('PAH data'!X10="","",IF(ISNUMBER('PAH data'!X10)=TRUE, IF('PAH data'!X10&lt;'PAH data'!X$38, "ERROR", 'PAH data'!X10/1000), IF('PAH data'!X10="&lt;LOD",'PAH data'!X$38/1000, "ERROR")))</f>
        <v>0.76900000000000002</v>
      </c>
      <c r="Z10" s="284">
        <f>IF('PAH data'!Y10="","",IF(ISNUMBER('PAH data'!Y10)=TRUE, IF('PAH data'!Y10&lt;'PAH data'!Y$38, "ERROR", 'PAH data'!Y10/1000), IF('PAH data'!Y10="&lt;LOD",'PAH data'!Y$38/1000, "ERROR")))</f>
        <v>0.17899999999999999</v>
      </c>
      <c r="AA10" s="284">
        <f>IF('PAH data'!Z10="","",IF(ISNUMBER('PAH data'!Z10)=TRUE, IF('PAH data'!Z10&lt;'PAH data'!Z$38, "ERROR", 'PAH data'!Z10/1000), IF('PAH data'!Z10="&lt;LOD",'PAH data'!Z$38/1000, "ERROR")))</f>
        <v>2.19</v>
      </c>
      <c r="AB10" s="284">
        <f>IF('PAH data'!AA10="","",IF(ISNUMBER('PAH data'!AA10)=TRUE, IF('PAH data'!AA10&lt;'PAH data'!AA$38, "ERROR", 'PAH data'!AA10/1000), IF('PAH data'!AA10="&lt;LOD",'PAH data'!AA$38/1000, "ERROR")))</f>
        <v>0.441</v>
      </c>
      <c r="AC10" s="284">
        <f>IF('PAH data'!AB10="","",IF(ISNUMBER('PAH data'!AB10)=TRUE, IF('PAH data'!AB10&lt;'PAH data'!AB$38, "ERROR", 'PAH data'!AB10/1000), IF('PAH data'!AB10="&lt;LOD",'PAH data'!AB$38/1000, "ERROR")))</f>
        <v>0.73799999999999999</v>
      </c>
      <c r="AD10" s="284">
        <f>IF('PAH data'!AC10="","",IF(ISNUMBER('PAH data'!AC10)=TRUE, IF('PAH data'!AC10&lt;'PAH data'!AC$38, "ERROR", 'PAH data'!AC10/1000), IF('PAH data'!AC10="&lt;LOD",'PAH data'!AC$38/1000, "ERROR")))</f>
        <v>1</v>
      </c>
      <c r="AE10" s="284">
        <f>IF('PAH data'!AD10="","",IF(ISNUMBER('PAH data'!AD10)=TRUE, IF('PAH data'!AD10&lt;'PAH data'!AD$38, "ERROR", 'PAH data'!AD10/1000), IF('PAH data'!AD10="&lt;LOD",'PAH data'!AD$38/1000, "ERROR")))</f>
        <v>0.36399999999999999</v>
      </c>
      <c r="AF10" s="284">
        <f>IF('PAH data'!AE10="","",IF(ISNUMBER('PAH data'!AE10)=TRUE, IF('PAH data'!AE10&lt;'PAH data'!AE$38, "ERROR", 'PAH data'!AE10/1000), IF('PAH data'!AE10="&lt;LOD",'PAH data'!AE$38/1000, "ERROR")))</f>
        <v>1.23</v>
      </c>
      <c r="AG10" s="284">
        <f>IF('PAH data'!AF10="","",IF(ISNUMBER('PAH data'!AF10)=TRUE, IF('PAH data'!AF10&lt;'PAH data'!AF$38, "ERROR", 'PAH data'!AF10/1000), IF('PAH data'!AF10="&lt;LOD",'PAH data'!AF$38/1000, "ERROR")))</f>
        <v>1.97</v>
      </c>
      <c r="AH10" s="284">
        <f>IF('PAH data'!AG10="","",IF(ISNUMBER('PAH data'!AG10)=TRUE, IF('PAH data'!AG10&lt;'PAH data'!AG$38, "ERROR", 'PAH data'!AG10), IF('PAH data'!AG10="&lt;LOD",'PAH data'!AG$38, "ERROR")))</f>
        <v>1840</v>
      </c>
      <c r="AI10" s="16"/>
    </row>
    <row r="11" spans="2:35" ht="20.100000000000001" customHeight="1" thickBot="1" x14ac:dyDescent="0.25">
      <c r="B11" s="15"/>
      <c r="C11" s="13"/>
      <c r="D11" s="13"/>
      <c r="E11" s="16"/>
      <c r="G11" s="15"/>
      <c r="H11" s="42" t="str">
        <f>IF('PAH data'!H11="","",'PAH data'!H11)</f>
        <v>2015/23393</v>
      </c>
      <c r="I11" s="43" t="str">
        <f>IF('PAH data'!I11="","",'PAH data'!I11)</f>
        <v>Area i</v>
      </c>
      <c r="J11" s="278"/>
      <c r="K11" s="148">
        <f>IF('PAH data'!J11="","",'PAH data'!J11)</f>
        <v>4</v>
      </c>
      <c r="L11" s="127">
        <f>IF('PAH data'!K11="","",IF(ISNUMBER('PAH data'!K11)=TRUE, IF('PAH data'!K11&lt;'PAH data'!K$38, "ERROR", 'PAH data'!K11/1000), IF('PAH data'!K11="&lt;LOD",'PAH data'!K$38/1000, "ERROR")))</f>
        <v>6.6700000000000009E-2</v>
      </c>
      <c r="M11" s="326">
        <f>IF('PAH data'!L11="","",IF(ISNUMBER('PAH data'!L11)=TRUE, IF('PAH data'!L11&lt;'PAH data'!L$38, "ERROR", 'PAH data'!L11/1000), IF('PAH data'!L11="&lt;LOD",'PAH data'!L$38/1000, "ERROR")))</f>
        <v>0.29399999999999998</v>
      </c>
      <c r="N11" s="326">
        <f>IF('PAH data'!M11="","",IF(ISNUMBER('PAH data'!M11)=TRUE, IF('PAH data'!M11&lt;'PAH data'!M$38, "ERROR", 'PAH data'!M11/1000), IF('PAH data'!M11="&lt;LOD",'PAH data'!M$38/1000, "ERROR")))</f>
        <v>0.31</v>
      </c>
      <c r="O11" s="326">
        <f>IF('PAH data'!N11="","",IF(ISNUMBER('PAH data'!N11)=TRUE, IF('PAH data'!N11&lt;'PAH data'!N$38, "ERROR", 'PAH data'!N11/1000), IF('PAH data'!N11="&lt;LOD",'PAH data'!N$38/1000, "ERROR")))</f>
        <v>0.89200000000000002</v>
      </c>
      <c r="P11" s="326">
        <f>IF('PAH data'!O11="","",IF(ISNUMBER('PAH data'!O11)=TRUE, IF('PAH data'!O11&lt;'PAH data'!O$38, "ERROR", 'PAH data'!O11/1000), IF('PAH data'!O11="&lt;LOD",'PAH data'!O$38/1000, "ERROR")))</f>
        <v>0.86899999999999999</v>
      </c>
      <c r="Q11" s="326">
        <f>IF('PAH data'!P11="","",IF(ISNUMBER('PAH data'!P11)=TRUE, IF('PAH data'!P11&lt;'PAH data'!P$38, "ERROR", 'PAH data'!P11/1000), IF('PAH data'!P11="&lt;LOD",'PAH data'!P$38/1000, "ERROR")))</f>
        <v>0.86399999999999999</v>
      </c>
      <c r="R11" s="326">
        <f>IF('PAH data'!Q11="","",IF(ISNUMBER('PAH data'!Q11)=TRUE, IF('PAH data'!Q11&lt;'PAH data'!Q$38, "ERROR", 'PAH data'!Q11/1000), IF('PAH data'!Q11="&lt;LOD",'PAH data'!Q$38/1000, "ERROR")))</f>
        <v>0.70499999999999996</v>
      </c>
      <c r="S11" s="326">
        <f>IF('PAH data'!R11="","",IF(ISNUMBER('PAH data'!R11)=TRUE, IF('PAH data'!R11&lt;'PAH data'!R$38, "ERROR", 'PAH data'!R11/1000), IF('PAH data'!R11="&lt;LOD",'PAH data'!R$38/1000, "ERROR")))</f>
        <v>0.70799999999999996</v>
      </c>
      <c r="T11" s="326">
        <f>IF('PAH data'!S11="","",IF(ISNUMBER('PAH data'!S11)=TRUE, IF('PAH data'!S11&lt;'PAH data'!S$38, "ERROR", 'PAH data'!S11/1000), IF('PAH data'!S11="&lt;LOD",'PAH data'!S$38/1000, "ERROR")))</f>
        <v>0.42</v>
      </c>
      <c r="U11" s="326">
        <f>IF('PAH data'!T11="","",IF(ISNUMBER('PAH data'!T11)=TRUE, IF('PAH data'!T11&lt;'PAH data'!T$38, "ERROR", 'PAH data'!T11/1000), IF('PAH data'!T11="&lt;LOD",'PAH data'!T$38/1000, "ERROR")))</f>
        <v>1.72</v>
      </c>
      <c r="V11" s="326">
        <f>IF('PAH data'!U11="","",IF(ISNUMBER('PAH data'!U11)=TRUE, IF('PAH data'!U11&lt;'PAH data'!U$38, "ERROR", 'PAH data'!U11/1000), IF('PAH data'!U11="&lt;LOD",'PAH data'!U$38/1000, "ERROR")))</f>
        <v>1.55</v>
      </c>
      <c r="W11" s="326">
        <f>IF('PAH data'!V11="","",IF(ISNUMBER('PAH data'!V11)=TRUE, IF('PAH data'!V11&lt;'PAH data'!V$38, "ERROR", 'PAH data'!V11/1000), IF('PAH data'!V11="&lt;LOD",'PAH data'!V$38/1000, "ERROR")))</f>
        <v>2.15</v>
      </c>
      <c r="X11" s="326">
        <f>IF('PAH data'!W11="","",IF(ISNUMBER('PAH data'!W11)=TRUE, IF('PAH data'!W11&lt;'PAH data'!W$38, "ERROR", 'PAH data'!W11/1000), IF('PAH data'!W11="&lt;LOD",'PAH data'!W$38/1000, "ERROR")))</f>
        <v>2.93</v>
      </c>
      <c r="Y11" s="284">
        <f>IF('PAH data'!X11="","",IF(ISNUMBER('PAH data'!X11)=TRUE, IF('PAH data'!X11&lt;'PAH data'!X$38, "ERROR", 'PAH data'!X11/1000), IF('PAH data'!X11="&lt;LOD",'PAH data'!X$38/1000, "ERROR")))</f>
        <v>0.76100000000000001</v>
      </c>
      <c r="Z11" s="284">
        <f>IF('PAH data'!Y11="","",IF(ISNUMBER('PAH data'!Y11)=TRUE, IF('PAH data'!Y11&lt;'PAH data'!Y$38, "ERROR", 'PAH data'!Y11/1000), IF('PAH data'!Y11="&lt;LOD",'PAH data'!Y$38/1000, "ERROR")))</f>
        <v>0.157</v>
      </c>
      <c r="AA11" s="284">
        <f>IF('PAH data'!Z11="","",IF(ISNUMBER('PAH data'!Z11)=TRUE, IF('PAH data'!Z11&lt;'PAH data'!Z$38, "ERROR", 'PAH data'!Z11/1000), IF('PAH data'!Z11="&lt;LOD",'PAH data'!Z$38/1000, "ERROR")))</f>
        <v>2.0299999999999998</v>
      </c>
      <c r="AB11" s="284">
        <f>IF('PAH data'!AA11="","",IF(ISNUMBER('PAH data'!AA11)=TRUE, IF('PAH data'!AA11&lt;'PAH data'!AA$38, "ERROR", 'PAH data'!AA11/1000), IF('PAH data'!AA11="&lt;LOD",'PAH data'!AA$38/1000, "ERROR")))</f>
        <v>0.39300000000000002</v>
      </c>
      <c r="AC11" s="284">
        <f>IF('PAH data'!AB11="","",IF(ISNUMBER('PAH data'!AB11)=TRUE, IF('PAH data'!AB11&lt;'PAH data'!AB$38, "ERROR", 'PAH data'!AB11/1000), IF('PAH data'!AB11="&lt;LOD",'PAH data'!AB$38/1000, "ERROR")))</f>
        <v>0.64400000000000002</v>
      </c>
      <c r="AD11" s="284">
        <f>IF('PAH data'!AC11="","",IF(ISNUMBER('PAH data'!AC11)=TRUE, IF('PAH data'!AC11&lt;'PAH data'!AC$38, "ERROR", 'PAH data'!AC11/1000), IF('PAH data'!AC11="&lt;LOD",'PAH data'!AC$38/1000, "ERROR")))</f>
        <v>0.91800000000000004</v>
      </c>
      <c r="AE11" s="284">
        <f>IF('PAH data'!AD11="","",IF(ISNUMBER('PAH data'!AD11)=TRUE, IF('PAH data'!AD11&lt;'PAH data'!AD$38, "ERROR", 'PAH data'!AD11/1000), IF('PAH data'!AD11="&lt;LOD",'PAH data'!AD$38/1000, "ERROR")))</f>
        <v>0.35699999999999998</v>
      </c>
      <c r="AF11" s="284">
        <f>IF('PAH data'!AE11="","",IF(ISNUMBER('PAH data'!AE11)=TRUE, IF('PAH data'!AE11&lt;'PAH data'!AE$38, "ERROR", 'PAH data'!AE11/1000), IF('PAH data'!AE11="&lt;LOD",'PAH data'!AE$38/1000, "ERROR")))</f>
        <v>1.1200000000000001</v>
      </c>
      <c r="AG11" s="284">
        <f>IF('PAH data'!AF11="","",IF(ISNUMBER('PAH data'!AF11)=TRUE, IF('PAH data'!AF11&lt;'PAH data'!AF$38, "ERROR", 'PAH data'!AF11/1000), IF('PAH data'!AF11="&lt;LOD",'PAH data'!AF$38/1000, "ERROR")))</f>
        <v>1.72</v>
      </c>
      <c r="AH11" s="284">
        <f>IF('PAH data'!AG11="","",IF(ISNUMBER('PAH data'!AG11)=TRUE, IF('PAH data'!AG11&lt;'PAH data'!AG$38, "ERROR", 'PAH data'!AG11), IF('PAH data'!AG11="&lt;LOD",'PAH data'!AG$38, "ERROR")))</f>
        <v>1590</v>
      </c>
      <c r="AI11" s="16"/>
    </row>
    <row r="12" spans="2:35" ht="20.100000000000001" customHeight="1" x14ac:dyDescent="0.2">
      <c r="B12" s="15"/>
      <c r="C12" s="45" t="s">
        <v>55</v>
      </c>
      <c r="D12" s="68" t="str">
        <f>IF('PAH data'!D16="","",'PAH data'!D16)</f>
        <v>Cefas</v>
      </c>
      <c r="E12" s="16"/>
      <c r="G12" s="15"/>
      <c r="H12" s="42" t="str">
        <f>IF('PAH data'!H12="","",'PAH data'!H12)</f>
        <v>2015/23394</v>
      </c>
      <c r="I12" s="43" t="str">
        <f>IF('PAH data'!I12="","",'PAH data'!I12)</f>
        <v>Area i</v>
      </c>
      <c r="J12" s="278"/>
      <c r="K12" s="148">
        <f>IF('PAH data'!J12="","",'PAH data'!J12)</f>
        <v>5</v>
      </c>
      <c r="L12" s="127">
        <f>IF('PAH data'!K12="","",IF(ISNUMBER('PAH data'!K12)=TRUE, IF('PAH data'!K12&lt;'PAH data'!K$38, "ERROR", 'PAH data'!K12/1000), IF('PAH data'!K12="&lt;LOD",'PAH data'!K$38/1000, "ERROR")))</f>
        <v>0.12</v>
      </c>
      <c r="M12" s="326">
        <f>IF('PAH data'!L12="","",IF(ISNUMBER('PAH data'!L12)=TRUE, IF('PAH data'!L12&lt;'PAH data'!L$38, "ERROR", 'PAH data'!L12/1000), IF('PAH data'!L12="&lt;LOD",'PAH data'!L$38/1000, "ERROR")))</f>
        <v>0.65100000000000002</v>
      </c>
      <c r="N12" s="326">
        <f>IF('PAH data'!M12="","",IF(ISNUMBER('PAH data'!M12)=TRUE, IF('PAH data'!M12&lt;'PAH data'!M$38, "ERROR", 'PAH data'!M12/1000), IF('PAH data'!M12="&lt;LOD",'PAH data'!M$38/1000, "ERROR")))</f>
        <v>0.55200000000000005</v>
      </c>
      <c r="O12" s="326">
        <f>IF('PAH data'!N12="","",IF(ISNUMBER('PAH data'!N12)=TRUE, IF('PAH data'!N12&lt;'PAH data'!N$38, "ERROR", 'PAH data'!N12/1000), IF('PAH data'!N12="&lt;LOD",'PAH data'!N$38/1000, "ERROR")))</f>
        <v>1.35</v>
      </c>
      <c r="P12" s="326">
        <f>IF('PAH data'!O12="","",IF(ISNUMBER('PAH data'!O12)=TRUE, IF('PAH data'!O12&lt;'PAH data'!O$38, "ERROR", 'PAH data'!O12/1000), IF('PAH data'!O12="&lt;LOD",'PAH data'!O$38/1000, "ERROR")))</f>
        <v>1.26</v>
      </c>
      <c r="Q12" s="326">
        <f>IF('PAH data'!P12="","",IF(ISNUMBER('PAH data'!P12)=TRUE, IF('PAH data'!P12&lt;'PAH data'!P$38, "ERROR", 'PAH data'!P12/1000), IF('PAH data'!P12="&lt;LOD",'PAH data'!P$38/1000, "ERROR")))</f>
        <v>1.26</v>
      </c>
      <c r="R12" s="326">
        <f>IF('PAH data'!Q12="","",IF(ISNUMBER('PAH data'!Q12)=TRUE, IF('PAH data'!Q12&lt;'PAH data'!Q$38, "ERROR", 'PAH data'!Q12/1000), IF('PAH data'!Q12="&lt;LOD",'PAH data'!Q$38/1000, "ERROR")))</f>
        <v>0.95</v>
      </c>
      <c r="S12" s="326">
        <f>IF('PAH data'!R12="","",IF(ISNUMBER('PAH data'!R12)=TRUE, IF('PAH data'!R12&lt;'PAH data'!R$38, "ERROR", 'PAH data'!R12/1000), IF('PAH data'!R12="&lt;LOD",'PAH data'!R$38/1000, "ERROR")))</f>
        <v>1.04</v>
      </c>
      <c r="T12" s="326">
        <f>IF('PAH data'!S12="","",IF(ISNUMBER('PAH data'!S12)=TRUE, IF('PAH data'!S12&lt;'PAH data'!S$38, "ERROR", 'PAH data'!S12/1000), IF('PAH data'!S12="&lt;LOD",'PAH data'!S$38/1000, "ERROR")))</f>
        <v>0.64400000000000002</v>
      </c>
      <c r="U12" s="326">
        <f>IF('PAH data'!T12="","",IF(ISNUMBER('PAH data'!T12)=TRUE, IF('PAH data'!T12&lt;'PAH data'!T$38, "ERROR", 'PAH data'!T12/1000), IF('PAH data'!T12="&lt;LOD",'PAH data'!T$38/1000, "ERROR")))</f>
        <v>3.47</v>
      </c>
      <c r="V12" s="326">
        <f>IF('PAH data'!U12="","",IF(ISNUMBER('PAH data'!U12)=TRUE, IF('PAH data'!U12&lt;'PAH data'!U$38, "ERROR", 'PAH data'!U12/1000), IF('PAH data'!U12="&lt;LOD",'PAH data'!U$38/1000, "ERROR")))</f>
        <v>2.5</v>
      </c>
      <c r="W12" s="326">
        <f>IF('PAH data'!V12="","",IF(ISNUMBER('PAH data'!V12)=TRUE, IF('PAH data'!V12&lt;'PAH data'!V$38, "ERROR", 'PAH data'!V12/1000), IF('PAH data'!V12="&lt;LOD",'PAH data'!V$38/1000, "ERROR")))</f>
        <v>4.76</v>
      </c>
      <c r="X12" s="326">
        <f>IF('PAH data'!W12="","",IF(ISNUMBER('PAH data'!W12)=TRUE, IF('PAH data'!W12&lt;'PAH data'!W$38, "ERROR", 'PAH data'!W12/1000), IF('PAH data'!W12="&lt;LOD",'PAH data'!W$38/1000, "ERROR")))</f>
        <v>6.15</v>
      </c>
      <c r="Y12" s="284">
        <f>IF('PAH data'!X12="","",IF(ISNUMBER('PAH data'!X12)=TRUE, IF('PAH data'!X12&lt;'PAH data'!X$38, "ERROR", 'PAH data'!X12/1000), IF('PAH data'!X12="&lt;LOD",'PAH data'!X$38/1000, "ERROR")))</f>
        <v>0.96499999999999997</v>
      </c>
      <c r="Z12" s="284">
        <f>IF('PAH data'!Y12="","",IF(ISNUMBER('PAH data'!Y12)=TRUE, IF('PAH data'!Y12&lt;'PAH data'!Y$38, "ERROR", 'PAH data'!Y12/1000), IF('PAH data'!Y12="&lt;LOD",'PAH data'!Y$38/1000, "ERROR")))</f>
        <v>0.22</v>
      </c>
      <c r="AA12" s="284">
        <f>IF('PAH data'!Z12="","",IF(ISNUMBER('PAH data'!Z12)=TRUE, IF('PAH data'!Z12&lt;'PAH data'!Z$38, "ERROR", 'PAH data'!Z12/1000), IF('PAH data'!Z12="&lt;LOD",'PAH data'!Z$38/1000, "ERROR")))</f>
        <v>2.98</v>
      </c>
      <c r="AB12" s="284">
        <f>IF('PAH data'!AA12="","",IF(ISNUMBER('PAH data'!AA12)=TRUE, IF('PAH data'!AA12&lt;'PAH data'!AA$38, "ERROR", 'PAH data'!AA12/1000), IF('PAH data'!AA12="&lt;LOD",'PAH data'!AA$38/1000, "ERROR")))</f>
        <v>0.73899999999999999</v>
      </c>
      <c r="AC12" s="284">
        <f>IF('PAH data'!AB12="","",IF(ISNUMBER('PAH data'!AB12)=TRUE, IF('PAH data'!AB12&lt;'PAH data'!AB$38, "ERROR", 'PAH data'!AB12/1000), IF('PAH data'!AB12="&lt;LOD",'PAH data'!AB$38/1000, "ERROR")))</f>
        <v>0.85399999999999998</v>
      </c>
      <c r="AD12" s="284">
        <f>IF('PAH data'!AC12="","",IF(ISNUMBER('PAH data'!AC12)=TRUE, IF('PAH data'!AC12&lt;'PAH data'!AC$38, "ERROR", 'PAH data'!AC12/1000), IF('PAH data'!AC12="&lt;LOD",'PAH data'!AC$38/1000, "ERROR")))</f>
        <v>1.83</v>
      </c>
      <c r="AE12" s="284">
        <f>IF('PAH data'!AD12="","",IF(ISNUMBER('PAH data'!AD12)=TRUE, IF('PAH data'!AD12&lt;'PAH data'!AD$38, "ERROR", 'PAH data'!AD12/1000), IF('PAH data'!AD12="&lt;LOD",'PAH data'!AD$38/1000, "ERROR")))</f>
        <v>0.42299999999999999</v>
      </c>
      <c r="AF12" s="284">
        <f>IF('PAH data'!AE12="","",IF(ISNUMBER('PAH data'!AE12)=TRUE, IF('PAH data'!AE12&lt;'PAH data'!AE$38, "ERROR", 'PAH data'!AE12/1000), IF('PAH data'!AE12="&lt;LOD",'PAH data'!AE$38/1000, "ERROR")))</f>
        <v>2.02</v>
      </c>
      <c r="AG12" s="284">
        <f>IF('PAH data'!AF12="","",IF(ISNUMBER('PAH data'!AF12)=TRUE, IF('PAH data'!AF12&lt;'PAH data'!AF$38, "ERROR", 'PAH data'!AF12/1000), IF('PAH data'!AF12="&lt;LOD",'PAH data'!AF$38/1000, "ERROR")))</f>
        <v>2.61</v>
      </c>
      <c r="AH12" s="284">
        <f>IF('PAH data'!AG12="","",IF(ISNUMBER('PAH data'!AG12)=TRUE, IF('PAH data'!AG12&lt;'PAH data'!AG$38, "ERROR", 'PAH data'!AG12), IF('PAH data'!AG12="&lt;LOD",'PAH data'!AG$38, "ERROR")))</f>
        <v>2630</v>
      </c>
      <c r="AI12" s="16"/>
    </row>
    <row r="13" spans="2:35" ht="20.100000000000001" customHeight="1" thickBot="1" x14ac:dyDescent="0.25">
      <c r="B13" s="15"/>
      <c r="C13" s="46" t="s">
        <v>56</v>
      </c>
      <c r="D13" s="272">
        <f>IF('PAH data'!D17="","",'PAH data'!D17)</f>
        <v>42241</v>
      </c>
      <c r="E13" s="16"/>
      <c r="G13" s="15"/>
      <c r="H13" s="42" t="str">
        <f>IF('PAH data'!H13="","",'PAH data'!H13)</f>
        <v>2015/23395</v>
      </c>
      <c r="I13" s="43" t="str">
        <f>IF('PAH data'!I13="","",'PAH data'!I13)</f>
        <v>Area i</v>
      </c>
      <c r="J13" s="278"/>
      <c r="K13" s="148">
        <f>IF('PAH data'!J13="","",'PAH data'!J13)</f>
        <v>6</v>
      </c>
      <c r="L13" s="127">
        <f>IF('PAH data'!K13="","",IF(ISNUMBER('PAH data'!K13)=TRUE, IF('PAH data'!K13&lt;'PAH data'!K$38, "ERROR", 'PAH data'!K13/1000), IF('PAH data'!K13="&lt;LOD",'PAH data'!K$38/1000, "ERROR")))</f>
        <v>4.7799999999999995E-2</v>
      </c>
      <c r="M13" s="326">
        <f>IF('PAH data'!L13="","",IF(ISNUMBER('PAH data'!L13)=TRUE, IF('PAH data'!L13&lt;'PAH data'!L$38, "ERROR", 'PAH data'!L13/1000), IF('PAH data'!L13="&lt;LOD",'PAH data'!L$38/1000, "ERROR")))</f>
        <v>0.254</v>
      </c>
      <c r="N13" s="326">
        <f>IF('PAH data'!M13="","",IF(ISNUMBER('PAH data'!M13)=TRUE, IF('PAH data'!M13&lt;'PAH data'!M$38, "ERROR", 'PAH data'!M13/1000), IF('PAH data'!M13="&lt;LOD",'PAH data'!M$38/1000, "ERROR")))</f>
        <v>0.20599999999999999</v>
      </c>
      <c r="O13" s="326">
        <f>IF('PAH data'!N13="","",IF(ISNUMBER('PAH data'!N13)=TRUE, IF('PAH data'!N13&lt;'PAH data'!N$38, "ERROR", 'PAH data'!N13/1000), IF('PAH data'!N13="&lt;LOD",'PAH data'!N$38/1000, "ERROR")))</f>
        <v>0.435</v>
      </c>
      <c r="P13" s="326">
        <f>IF('PAH data'!O13="","",IF(ISNUMBER('PAH data'!O13)=TRUE, IF('PAH data'!O13&lt;'PAH data'!O$38, "ERROR", 'PAH data'!O13/1000), IF('PAH data'!O13="&lt;LOD",'PAH data'!O$38/1000, "ERROR")))</f>
        <v>0.38400000000000001</v>
      </c>
      <c r="Q13" s="326">
        <f>IF('PAH data'!P13="","",IF(ISNUMBER('PAH data'!P13)=TRUE, IF('PAH data'!P13&lt;'PAH data'!P$38, "ERROR", 'PAH data'!P13/1000), IF('PAH data'!P13="&lt;LOD",'PAH data'!P$38/1000, "ERROR")))</f>
        <v>0.35499999999999998</v>
      </c>
      <c r="R13" s="326">
        <f>IF('PAH data'!Q13="","",IF(ISNUMBER('PAH data'!Q13)=TRUE, IF('PAH data'!Q13&lt;'PAH data'!Q$38, "ERROR", 'PAH data'!Q13/1000), IF('PAH data'!Q13="&lt;LOD",'PAH data'!Q$38/1000, "ERROR")))</f>
        <v>0.35</v>
      </c>
      <c r="S13" s="326">
        <f>IF('PAH data'!R13="","",IF(ISNUMBER('PAH data'!R13)=TRUE, IF('PAH data'!R13&lt;'PAH data'!R$38, "ERROR", 'PAH data'!R13/1000), IF('PAH data'!R13="&lt;LOD",'PAH data'!R$38/1000, "ERROR")))</f>
        <v>0.35</v>
      </c>
      <c r="T13" s="326">
        <f>IF('PAH data'!S13="","",IF(ISNUMBER('PAH data'!S13)=TRUE, IF('PAH data'!S13&lt;'PAH data'!S$38, "ERROR", 'PAH data'!S13/1000), IF('PAH data'!S13="&lt;LOD",'PAH data'!S$38/1000, "ERROR")))</f>
        <v>0.16400000000000001</v>
      </c>
      <c r="U13" s="326">
        <f>IF('PAH data'!T13="","",IF(ISNUMBER('PAH data'!T13)=TRUE, IF('PAH data'!T13&lt;'PAH data'!T$38, "ERROR", 'PAH data'!T13/1000), IF('PAH data'!T13="&lt;LOD",'PAH data'!T$38/1000, "ERROR")))</f>
        <v>1.25</v>
      </c>
      <c r="V13" s="326">
        <f>IF('PAH data'!U13="","",IF(ISNUMBER('PAH data'!U13)=TRUE, IF('PAH data'!U13&lt;'PAH data'!U$38, "ERROR", 'PAH data'!U13/1000), IF('PAH data'!U13="&lt;LOD",'PAH data'!U$38/1000, "ERROR")))</f>
        <v>1.31</v>
      </c>
      <c r="W13" s="326">
        <f>IF('PAH data'!V13="","",IF(ISNUMBER('PAH data'!V13)=TRUE, IF('PAH data'!V13&lt;'PAH data'!V$38, "ERROR", 'PAH data'!V13/1000), IF('PAH data'!V13="&lt;LOD",'PAH data'!V$38/1000, "ERROR")))</f>
        <v>1.78</v>
      </c>
      <c r="X13" s="326">
        <f>IF('PAH data'!W13="","",IF(ISNUMBER('PAH data'!W13)=TRUE, IF('PAH data'!W13&lt;'PAH data'!W$38, "ERROR", 'PAH data'!W13/1000), IF('PAH data'!W13="&lt;LOD",'PAH data'!W$38/1000, "ERROR")))</f>
        <v>2.61</v>
      </c>
      <c r="Y13" s="284">
        <f>IF('PAH data'!X13="","",IF(ISNUMBER('PAH data'!X13)=TRUE, IF('PAH data'!X13&lt;'PAH data'!X$38, "ERROR", 'PAH data'!X13/1000), IF('PAH data'!X13="&lt;LOD",'PAH data'!X$38/1000, "ERROR")))</f>
        <v>0.38300000000000001</v>
      </c>
      <c r="Z13" s="284">
        <f>IF('PAH data'!Y13="","",IF(ISNUMBER('PAH data'!Y13)=TRUE, IF('PAH data'!Y13&lt;'PAH data'!Y$38, "ERROR", 'PAH data'!Y13/1000), IF('PAH data'!Y13="&lt;LOD",'PAH data'!Y$38/1000, "ERROR")))</f>
        <v>6.83E-2</v>
      </c>
      <c r="AA13" s="284">
        <f>IF('PAH data'!Z13="","",IF(ISNUMBER('PAH data'!Z13)=TRUE, IF('PAH data'!Z13&lt;'PAH data'!Z$38, "ERROR", 'PAH data'!Z13/1000), IF('PAH data'!Z13="&lt;LOD",'PAH data'!Z$38/1000, "ERROR")))</f>
        <v>1</v>
      </c>
      <c r="AB13" s="284">
        <f>IF('PAH data'!AA13="","",IF(ISNUMBER('PAH data'!AA13)=TRUE, IF('PAH data'!AA13&lt;'PAH data'!AA$38, "ERROR", 'PAH data'!AA13/1000), IF('PAH data'!AA13="&lt;LOD",'PAH data'!AA$38/1000, "ERROR")))</f>
        <v>0.27100000000000002</v>
      </c>
      <c r="AC13" s="284">
        <f>IF('PAH data'!AB13="","",IF(ISNUMBER('PAH data'!AB13)=TRUE, IF('PAH data'!AB13&lt;'PAH data'!AB$38, "ERROR", 'PAH data'!AB13/1000), IF('PAH data'!AB13="&lt;LOD",'PAH data'!AB$38/1000, "ERROR")))</f>
        <v>0.248</v>
      </c>
      <c r="AD13" s="284">
        <f>IF('PAH data'!AC13="","",IF(ISNUMBER('PAH data'!AC13)=TRUE, IF('PAH data'!AC13&lt;'PAH data'!AC$38, "ERROR", 'PAH data'!AC13/1000), IF('PAH data'!AC13="&lt;LOD",'PAH data'!AC$38/1000, "ERROR")))</f>
        <v>1.01</v>
      </c>
      <c r="AE13" s="284">
        <f>IF('PAH data'!AD13="","",IF(ISNUMBER('PAH data'!AD13)=TRUE, IF('PAH data'!AD13&lt;'PAH data'!AD$38, "ERROR", 'PAH data'!AD13/1000), IF('PAH data'!AD13="&lt;LOD",'PAH data'!AD$38/1000, "ERROR")))</f>
        <v>0.36099999999999999</v>
      </c>
      <c r="AF13" s="284">
        <f>IF('PAH data'!AE13="","",IF(ISNUMBER('PAH data'!AE13)=TRUE, IF('PAH data'!AE13&lt;'PAH data'!AE$38, "ERROR", 'PAH data'!AE13/1000), IF('PAH data'!AE13="&lt;LOD",'PAH data'!AE$38/1000, "ERROR")))</f>
        <v>1.03</v>
      </c>
      <c r="AG13" s="284">
        <f>IF('PAH data'!AF13="","",IF(ISNUMBER('PAH data'!AF13)=TRUE, IF('PAH data'!AF13&lt;'PAH data'!AF$38, "ERROR", 'PAH data'!AF13/1000), IF('PAH data'!AF13="&lt;LOD",'PAH data'!AF$38/1000, "ERROR")))</f>
        <v>0.89100000000000001</v>
      </c>
      <c r="AH13" s="284">
        <f>IF('PAH data'!AG13="","",IF(ISNUMBER('PAH data'!AG13)=TRUE, IF('PAH data'!AG13&lt;'PAH data'!AG$38, "ERROR", 'PAH data'!AG13), IF('PAH data'!AG13="&lt;LOD",'PAH data'!AG$38, "ERROR")))</f>
        <v>1210</v>
      </c>
      <c r="AI13" s="16"/>
    </row>
    <row r="14" spans="2:35" ht="20.100000000000001" customHeight="1" thickBot="1" x14ac:dyDescent="0.25">
      <c r="B14" s="20"/>
      <c r="C14" s="17"/>
      <c r="D14" s="17"/>
      <c r="E14" s="18"/>
      <c r="G14" s="15"/>
      <c r="H14" s="42" t="str">
        <f>IF('PAH data'!H14="","",'PAH data'!H14)</f>
        <v>2015/23396</v>
      </c>
      <c r="I14" s="43" t="str">
        <f>IF('PAH data'!I14="","",'PAH data'!I14)</f>
        <v>Area i</v>
      </c>
      <c r="J14" s="278"/>
      <c r="K14" s="148">
        <f>IF('PAH data'!J14="","",'PAH data'!J14)</f>
        <v>7</v>
      </c>
      <c r="L14" s="127">
        <f>IF('PAH data'!K14="","",IF(ISNUMBER('PAH data'!K14)=TRUE, IF('PAH data'!K14&lt;'PAH data'!K$38, "ERROR", 'PAH data'!K14/1000), IF('PAH data'!K14="&lt;LOD",'PAH data'!K$38/1000, "ERROR")))</f>
        <v>7.9700000000000007E-2</v>
      </c>
      <c r="M14" s="326">
        <f>IF('PAH data'!L14="","",IF(ISNUMBER('PAH data'!L14)=TRUE, IF('PAH data'!L14&lt;'PAH data'!L$38, "ERROR", 'PAH data'!L14/1000), IF('PAH data'!L14="&lt;LOD",'PAH data'!L$38/1000, "ERROR")))</f>
        <v>0.621</v>
      </c>
      <c r="N14" s="326">
        <f>IF('PAH data'!M14="","",IF(ISNUMBER('PAH data'!M14)=TRUE, IF('PAH data'!M14&lt;'PAH data'!M$38, "ERROR", 'PAH data'!M14/1000), IF('PAH data'!M14="&lt;LOD",'PAH data'!M$38/1000, "ERROR")))</f>
        <v>0.443</v>
      </c>
      <c r="O14" s="326">
        <f>IF('PAH data'!N14="","",IF(ISNUMBER('PAH data'!N14)=TRUE, IF('PAH data'!N14&lt;'PAH data'!N$38, "ERROR", 'PAH data'!N14/1000), IF('PAH data'!N14="&lt;LOD",'PAH data'!N$38/1000, "ERROR")))</f>
        <v>1.02</v>
      </c>
      <c r="P14" s="326">
        <f>IF('PAH data'!O14="","",IF(ISNUMBER('PAH data'!O14)=TRUE, IF('PAH data'!O14&lt;'PAH data'!O$38, "ERROR", 'PAH data'!O14/1000), IF('PAH data'!O14="&lt;LOD",'PAH data'!O$38/1000, "ERROR")))</f>
        <v>0.83</v>
      </c>
      <c r="Q14" s="326">
        <f>IF('PAH data'!P14="","",IF(ISNUMBER('PAH data'!P14)=TRUE, IF('PAH data'!P14&lt;'PAH data'!P$38, "ERROR", 'PAH data'!P14/1000), IF('PAH data'!P14="&lt;LOD",'PAH data'!P$38/1000, "ERROR")))</f>
        <v>0.81399999999999995</v>
      </c>
      <c r="R14" s="326">
        <f>IF('PAH data'!Q14="","",IF(ISNUMBER('PAH data'!Q14)=TRUE, IF('PAH data'!Q14&lt;'PAH data'!Q$38, "ERROR", 'PAH data'!Q14/1000), IF('PAH data'!Q14="&lt;LOD",'PAH data'!Q$38/1000, "ERROR")))</f>
        <v>0.67600000000000005</v>
      </c>
      <c r="S14" s="326">
        <f>IF('PAH data'!R14="","",IF(ISNUMBER('PAH data'!R14)=TRUE, IF('PAH data'!R14&lt;'PAH data'!R$38, "ERROR", 'PAH data'!R14/1000), IF('PAH data'!R14="&lt;LOD",'PAH data'!R$38/1000, "ERROR")))</f>
        <v>0.77100000000000002</v>
      </c>
      <c r="T14" s="326">
        <f>IF('PAH data'!S14="","",IF(ISNUMBER('PAH data'!S14)=TRUE, IF('PAH data'!S14&lt;'PAH data'!S$38, "ERROR", 'PAH data'!S14/1000), IF('PAH data'!S14="&lt;LOD",'PAH data'!S$38/1000, "ERROR")))</f>
        <v>0.439</v>
      </c>
      <c r="U14" s="326">
        <f>IF('PAH data'!T14="","",IF(ISNUMBER('PAH data'!T14)=TRUE, IF('PAH data'!T14&lt;'PAH data'!T$38, "ERROR", 'PAH data'!T14/1000), IF('PAH data'!T14="&lt;LOD",'PAH data'!T$38/1000, "ERROR")))</f>
        <v>5.29</v>
      </c>
      <c r="V14" s="326">
        <f>IF('PAH data'!U14="","",IF(ISNUMBER('PAH data'!U14)=TRUE, IF('PAH data'!U14&lt;'PAH data'!U$38, "ERROR", 'PAH data'!U14/1000), IF('PAH data'!U14="&lt;LOD",'PAH data'!U$38/1000, "ERROR")))</f>
        <v>2.96</v>
      </c>
      <c r="W14" s="326">
        <f>IF('PAH data'!V14="","",IF(ISNUMBER('PAH data'!V14)=TRUE, IF('PAH data'!V14&lt;'PAH data'!V$38, "ERROR", 'PAH data'!V14/1000), IF('PAH data'!V14="&lt;LOD",'PAH data'!V$38/1000, "ERROR")))</f>
        <v>8.07</v>
      </c>
      <c r="X14" s="326">
        <f>IF('PAH data'!W14="","",IF(ISNUMBER('PAH data'!W14)=TRUE, IF('PAH data'!W14&lt;'PAH data'!W$38, "ERROR", 'PAH data'!W14/1000), IF('PAH data'!W14="&lt;LOD",'PAH data'!W$38/1000, "ERROR")))</f>
        <v>10.7</v>
      </c>
      <c r="Y14" s="284">
        <f>IF('PAH data'!X14="","",IF(ISNUMBER('PAH data'!X14)=TRUE, IF('PAH data'!X14&lt;'PAH data'!X$38, "ERROR", 'PAH data'!X14/1000), IF('PAH data'!X14="&lt;LOD",'PAH data'!X$38/1000, "ERROR")))</f>
        <v>0.82799999999999996</v>
      </c>
      <c r="Z14" s="284">
        <f>IF('PAH data'!Y14="","",IF(ISNUMBER('PAH data'!Y14)=TRUE, IF('PAH data'!Y14&lt;'PAH data'!Y$38, "ERROR", 'PAH data'!Y14/1000), IF('PAH data'!Y14="&lt;LOD",'PAH data'!Y$38/1000, "ERROR")))</f>
        <v>0.153</v>
      </c>
      <c r="AA14" s="284">
        <f>IF('PAH data'!Z14="","",IF(ISNUMBER('PAH data'!Z14)=TRUE, IF('PAH data'!Z14&lt;'PAH data'!Z$38, "ERROR", 'PAH data'!Z14/1000), IF('PAH data'!Z14="&lt;LOD",'PAH data'!Z$38/1000, "ERROR")))</f>
        <v>1.94</v>
      </c>
      <c r="AB14" s="284">
        <f>IF('PAH data'!AA14="","",IF(ISNUMBER('PAH data'!AA14)=TRUE, IF('PAH data'!AA14&lt;'PAH data'!AA$38, "ERROR", 'PAH data'!AA14/1000), IF('PAH data'!AA14="&lt;LOD",'PAH data'!AA$38/1000, "ERROR")))</f>
        <v>0.68600000000000005</v>
      </c>
      <c r="AC14" s="284">
        <f>IF('PAH data'!AB14="","",IF(ISNUMBER('PAH data'!AB14)=TRUE, IF('PAH data'!AB14&lt;'PAH data'!AB$38, "ERROR", 'PAH data'!AB14/1000), IF('PAH data'!AB14="&lt;LOD",'PAH data'!AB$38/1000, "ERROR")))</f>
        <v>0.54500000000000004</v>
      </c>
      <c r="AD14" s="284">
        <f>IF('PAH data'!AC14="","",IF(ISNUMBER('PAH data'!AC14)=TRUE, IF('PAH data'!AC14&lt;'PAH data'!AC$38, "ERROR", 'PAH data'!AC14/1000), IF('PAH data'!AC14="&lt;LOD",'PAH data'!AC$38/1000, "ERROR")))</f>
        <v>2.0699999999999998</v>
      </c>
      <c r="AE14" s="284">
        <f>IF('PAH data'!AD14="","",IF(ISNUMBER('PAH data'!AD14)=TRUE, IF('PAH data'!AD14&lt;'PAH data'!AD$38, "ERROR", 'PAH data'!AD14/1000), IF('PAH data'!AD14="&lt;LOD",'PAH data'!AD$38/1000, "ERROR")))</f>
        <v>0.31</v>
      </c>
      <c r="AF14" s="284">
        <f>IF('PAH data'!AE14="","",IF(ISNUMBER('PAH data'!AE14)=TRUE, IF('PAH data'!AE14&lt;'PAH data'!AE$38, "ERROR", 'PAH data'!AE14/1000), IF('PAH data'!AE14="&lt;LOD",'PAH data'!AE$38/1000, "ERROR")))</f>
        <v>2.12</v>
      </c>
      <c r="AG14" s="284">
        <f>IF('PAH data'!AF14="","",IF(ISNUMBER('PAH data'!AF14)=TRUE, IF('PAH data'!AF14&lt;'PAH data'!AF$38, "ERROR", 'PAH data'!AF14/1000), IF('PAH data'!AF14="&lt;LOD",'PAH data'!AF$38/1000, "ERROR")))</f>
        <v>1.78</v>
      </c>
      <c r="AH14" s="284">
        <f>IF('PAH data'!AG14="","",IF(ISNUMBER('PAH data'!AG14)=TRUE, IF('PAH data'!AG14&lt;'PAH data'!AG$38, "ERROR", 'PAH data'!AG14), IF('PAH data'!AG14="&lt;LOD",'PAH data'!AG$38, "ERROR")))</f>
        <v>2580</v>
      </c>
      <c r="AI14" s="16"/>
    </row>
    <row r="15" spans="2:35" ht="20.100000000000001" customHeight="1" x14ac:dyDescent="0.2">
      <c r="G15" s="15"/>
      <c r="H15" s="42" t="str">
        <f>IF('PAH data'!H15="","",'PAH data'!H15)</f>
        <v>2015/23397</v>
      </c>
      <c r="I15" s="43" t="str">
        <f>IF('PAH data'!I15="","",'PAH data'!I15)</f>
        <v>Area i</v>
      </c>
      <c r="J15" s="278"/>
      <c r="K15" s="148">
        <f>IF('PAH data'!J15="","",'PAH data'!J15)</f>
        <v>8</v>
      </c>
      <c r="L15" s="127">
        <f>IF('PAH data'!K15="","",IF(ISNUMBER('PAH data'!K15)=TRUE, IF('PAH data'!K15&lt;'PAH data'!K$38, "ERROR", 'PAH data'!K15/1000), IF('PAH data'!K15="&lt;LOD",'PAH data'!K$38/1000, "ERROR")))</f>
        <v>0.28199999999999997</v>
      </c>
      <c r="M15" s="326">
        <f>IF('PAH data'!L15="","",IF(ISNUMBER('PAH data'!L15)=TRUE, IF('PAH data'!L15&lt;'PAH data'!L$38, "ERROR", 'PAH data'!L15/1000), IF('PAH data'!L15="&lt;LOD",'PAH data'!L$38/1000, "ERROR")))</f>
        <v>1.39</v>
      </c>
      <c r="N15" s="326">
        <f>IF('PAH data'!M15="","",IF(ISNUMBER('PAH data'!M15)=TRUE, IF('PAH data'!M15&lt;'PAH data'!M$38, "ERROR", 'PAH data'!M15/1000), IF('PAH data'!M15="&lt;LOD",'PAH data'!M$38/1000, "ERROR")))</f>
        <v>1.77</v>
      </c>
      <c r="O15" s="326">
        <f>IF('PAH data'!N15="","",IF(ISNUMBER('PAH data'!N15)=TRUE, IF('PAH data'!N15&lt;'PAH data'!N$38, "ERROR", 'PAH data'!N15/1000), IF('PAH data'!N15="&lt;LOD",'PAH data'!N$38/1000, "ERROR")))</f>
        <v>3.53</v>
      </c>
      <c r="P15" s="326">
        <f>IF('PAH data'!O15="","",IF(ISNUMBER('PAH data'!O15)=TRUE, IF('PAH data'!O15&lt;'PAH data'!O$38, "ERROR", 'PAH data'!O15/1000), IF('PAH data'!O15="&lt;LOD",'PAH data'!O$38/1000, "ERROR")))</f>
        <v>2.57</v>
      </c>
      <c r="Q15" s="326">
        <f>IF('PAH data'!P15="","",IF(ISNUMBER('PAH data'!P15)=TRUE, IF('PAH data'!P15&lt;'PAH data'!P$38, "ERROR", 'PAH data'!P15/1000), IF('PAH data'!P15="&lt;LOD",'PAH data'!P$38/1000, "ERROR")))</f>
        <v>2.56</v>
      </c>
      <c r="R15" s="326">
        <f>IF('PAH data'!Q15="","",IF(ISNUMBER('PAH data'!Q15)=TRUE, IF('PAH data'!Q15&lt;'PAH data'!Q$38, "ERROR", 'PAH data'!Q15/1000), IF('PAH data'!Q15="&lt;LOD",'PAH data'!Q$38/1000, "ERROR")))</f>
        <v>1.55</v>
      </c>
      <c r="S15" s="326">
        <f>IF('PAH data'!R15="","",IF(ISNUMBER('PAH data'!R15)=TRUE, IF('PAH data'!R15&lt;'PAH data'!R$38, "ERROR", 'PAH data'!R15/1000), IF('PAH data'!R15="&lt;LOD",'PAH data'!R$38/1000, "ERROR")))</f>
        <v>1.78</v>
      </c>
      <c r="T15" s="326">
        <f>IF('PAH data'!S15="","",IF(ISNUMBER('PAH data'!S15)=TRUE, IF('PAH data'!S15&lt;'PAH data'!S$38, "ERROR", 'PAH data'!S15/1000), IF('PAH data'!S15="&lt;LOD",'PAH data'!S$38/1000, "ERROR")))</f>
        <v>1.23</v>
      </c>
      <c r="U15" s="326">
        <f>IF('PAH data'!T15="","",IF(ISNUMBER('PAH data'!T15)=TRUE, IF('PAH data'!T15&lt;'PAH data'!T$38, "ERROR", 'PAH data'!T15/1000), IF('PAH data'!T15="&lt;LOD",'PAH data'!T$38/1000, "ERROR")))</f>
        <v>4.9800000000000004</v>
      </c>
      <c r="V15" s="326">
        <f>IF('PAH data'!U15="","",IF(ISNUMBER('PAH data'!U15)=TRUE, IF('PAH data'!U15&lt;'PAH data'!U$38, "ERROR", 'PAH data'!U15/1000), IF('PAH data'!U15="&lt;LOD",'PAH data'!U$38/1000, "ERROR")))</f>
        <v>4.58</v>
      </c>
      <c r="W15" s="326">
        <f>IF('PAH data'!V15="","",IF(ISNUMBER('PAH data'!V15)=TRUE, IF('PAH data'!V15&lt;'PAH data'!V$38, "ERROR", 'PAH data'!V15/1000), IF('PAH data'!V15="&lt;LOD",'PAH data'!V$38/1000, "ERROR")))</f>
        <v>7.33</v>
      </c>
      <c r="X15" s="326">
        <f>IF('PAH data'!W15="","",IF(ISNUMBER('PAH data'!W15)=TRUE, IF('PAH data'!W15&lt;'PAH data'!W$38, "ERROR", 'PAH data'!W15/1000), IF('PAH data'!W15="&lt;LOD",'PAH data'!W$38/1000, "ERROR")))</f>
        <v>9.43</v>
      </c>
      <c r="Y15" s="284">
        <f>IF('PAH data'!X15="","",IF(ISNUMBER('PAH data'!X15)=TRUE, IF('PAH data'!X15&lt;'PAH data'!X$38, "ERROR", 'PAH data'!X15/1000), IF('PAH data'!X15="&lt;LOD",'PAH data'!X$38/1000, "ERROR")))</f>
        <v>2.4700000000000002</v>
      </c>
      <c r="Z15" s="284">
        <f>IF('PAH data'!Y15="","",IF(ISNUMBER('PAH data'!Y15)=TRUE, IF('PAH data'!Y15&lt;'PAH data'!Y$38, "ERROR", 'PAH data'!Y15/1000), IF('PAH data'!Y15="&lt;LOD",'PAH data'!Y$38/1000, "ERROR")))</f>
        <v>0.4</v>
      </c>
      <c r="AA15" s="284">
        <f>IF('PAH data'!Z15="","",IF(ISNUMBER('PAH data'!Z15)=TRUE, IF('PAH data'!Z15&lt;'PAH data'!Z$38, "ERROR", 'PAH data'!Z15/1000), IF('PAH data'!Z15="&lt;LOD",'PAH data'!Z$38/1000, "ERROR")))</f>
        <v>7.4</v>
      </c>
      <c r="AB15" s="284">
        <f>IF('PAH data'!AA15="","",IF(ISNUMBER('PAH data'!AA15)=TRUE, IF('PAH data'!AA15&lt;'PAH data'!AA$38, "ERROR", 'PAH data'!AA15/1000), IF('PAH data'!AA15="&lt;LOD",'PAH data'!AA$38/1000, "ERROR")))</f>
        <v>1.62</v>
      </c>
      <c r="AC15" s="284">
        <f>IF('PAH data'!AB15="","",IF(ISNUMBER('PAH data'!AB15)=TRUE, IF('PAH data'!AB15&lt;'PAH data'!AB$38, "ERROR", 'PAH data'!AB15/1000), IF('PAH data'!AB15="&lt;LOD",'PAH data'!AB$38/1000, "ERROR")))</f>
        <v>1.57</v>
      </c>
      <c r="AD15" s="284">
        <f>IF('PAH data'!AC15="","",IF(ISNUMBER('PAH data'!AC15)=TRUE, IF('PAH data'!AC15&lt;'PAH data'!AC$38, "ERROR", 'PAH data'!AC15/1000), IF('PAH data'!AC15="&lt;LOD",'PAH data'!AC$38/1000, "ERROR")))</f>
        <v>2.2599999999999998</v>
      </c>
      <c r="AE15" s="284">
        <f>IF('PAH data'!AD15="","",IF(ISNUMBER('PAH data'!AD15)=TRUE, IF('PAH data'!AD15&lt;'PAH data'!AD$38, "ERROR", 'PAH data'!AD15/1000), IF('PAH data'!AD15="&lt;LOD",'PAH data'!AD$38/1000, "ERROR")))</f>
        <v>0.6</v>
      </c>
      <c r="AF15" s="284">
        <f>IF('PAH data'!AE15="","",IF(ISNUMBER('PAH data'!AE15)=TRUE, IF('PAH data'!AE15&lt;'PAH data'!AE$38, "ERROR", 'PAH data'!AE15/1000), IF('PAH data'!AE15="&lt;LOD",'PAH data'!AE$38/1000, "ERROR")))</f>
        <v>5.59</v>
      </c>
      <c r="AG15" s="284">
        <f>IF('PAH data'!AF15="","",IF(ISNUMBER('PAH data'!AF15)=TRUE, IF('PAH data'!AF15&lt;'PAH data'!AF$38, "ERROR", 'PAH data'!AF15/1000), IF('PAH data'!AF15="&lt;LOD",'PAH data'!AF$38/1000, "ERROR")))</f>
        <v>6.98</v>
      </c>
      <c r="AH15" s="284">
        <f>IF('PAH data'!AG15="","",IF(ISNUMBER('PAH data'!AG15)=TRUE, IF('PAH data'!AG15&lt;'PAH data'!AG$38, "ERROR", 'PAH data'!AG15), IF('PAH data'!AG15="&lt;LOD",'PAH data'!AG$38, "ERROR")))</f>
        <v>4180</v>
      </c>
      <c r="AI15" s="16"/>
    </row>
    <row r="16" spans="2:35" ht="20.100000000000001" customHeight="1" x14ac:dyDescent="0.2">
      <c r="G16" s="15"/>
      <c r="H16" s="42" t="str">
        <f>IF('PAH data'!H16="","",'PAH data'!H16)</f>
        <v>2015/23398</v>
      </c>
      <c r="I16" s="43" t="str">
        <f>IF('PAH data'!I16="","",'PAH data'!I16)</f>
        <v>Area i</v>
      </c>
      <c r="J16" s="278"/>
      <c r="K16" s="148">
        <f>IF('PAH data'!J16="","",'PAH data'!J16)</f>
        <v>9</v>
      </c>
      <c r="L16" s="127">
        <f>IF('PAH data'!K16="","",IF(ISNUMBER('PAH data'!K16)=TRUE, IF('PAH data'!K16&lt;'PAH data'!K$38, "ERROR", 'PAH data'!K16/1000), IF('PAH data'!K16="&lt;LOD",'PAH data'!K$38/1000, "ERROR")))</f>
        <v>0.218</v>
      </c>
      <c r="M16" s="326">
        <f>IF('PAH data'!L16="","",IF(ISNUMBER('PAH data'!L16)=TRUE, IF('PAH data'!L16&lt;'PAH data'!L$38, "ERROR", 'PAH data'!L16/1000), IF('PAH data'!L16="&lt;LOD",'PAH data'!L$38/1000, "ERROR")))</f>
        <v>1.51</v>
      </c>
      <c r="N16" s="326">
        <f>IF('PAH data'!M16="","",IF(ISNUMBER('PAH data'!M16)=TRUE, IF('PAH data'!M16&lt;'PAH data'!M$38, "ERROR", 'PAH data'!M16/1000), IF('PAH data'!M16="&lt;LOD",'PAH data'!M$38/1000, "ERROR")))</f>
        <v>1.33</v>
      </c>
      <c r="O16" s="326">
        <f>IF('PAH data'!N16="","",IF(ISNUMBER('PAH data'!N16)=TRUE, IF('PAH data'!N16&lt;'PAH data'!N$38, "ERROR", 'PAH data'!N16/1000), IF('PAH data'!N16="&lt;LOD",'PAH data'!N$38/1000, "ERROR")))</f>
        <v>2.34</v>
      </c>
      <c r="P16" s="326">
        <f>IF('PAH data'!O16="","",IF(ISNUMBER('PAH data'!O16)=TRUE, IF('PAH data'!O16&lt;'PAH data'!O$38, "ERROR", 'PAH data'!O16/1000), IF('PAH data'!O16="&lt;LOD",'PAH data'!O$38/1000, "ERROR")))</f>
        <v>2.08</v>
      </c>
      <c r="Q16" s="326">
        <f>IF('PAH data'!P16="","",IF(ISNUMBER('PAH data'!P16)=TRUE, IF('PAH data'!P16&lt;'PAH data'!P$38, "ERROR", 'PAH data'!P16/1000), IF('PAH data'!P16="&lt;LOD",'PAH data'!P$38/1000, "ERROR")))</f>
        <v>2.0499999999999998</v>
      </c>
      <c r="R16" s="326">
        <f>IF('PAH data'!Q16="","",IF(ISNUMBER('PAH data'!Q16)=TRUE, IF('PAH data'!Q16&lt;'PAH data'!Q$38, "ERROR", 'PAH data'!Q16/1000), IF('PAH data'!Q16="&lt;LOD",'PAH data'!Q$38/1000, "ERROR")))</f>
        <v>1.48</v>
      </c>
      <c r="S16" s="326">
        <f>IF('PAH data'!R16="","",IF(ISNUMBER('PAH data'!R16)=TRUE, IF('PAH data'!R16&lt;'PAH data'!R$38, "ERROR", 'PAH data'!R16/1000), IF('PAH data'!R16="&lt;LOD",'PAH data'!R$38/1000, "ERROR")))</f>
        <v>1.6</v>
      </c>
      <c r="T16" s="326">
        <f>IF('PAH data'!S16="","",IF(ISNUMBER('PAH data'!S16)=TRUE, IF('PAH data'!S16&lt;'PAH data'!S$38, "ERROR", 'PAH data'!S16/1000), IF('PAH data'!S16="&lt;LOD",'PAH data'!S$38/1000, "ERROR")))</f>
        <v>1.03</v>
      </c>
      <c r="U16" s="326">
        <f>IF('PAH data'!T16="","",IF(ISNUMBER('PAH data'!T16)=TRUE, IF('PAH data'!T16&lt;'PAH data'!T$38, "ERROR", 'PAH data'!T16/1000), IF('PAH data'!T16="&lt;LOD",'PAH data'!T$38/1000, "ERROR")))</f>
        <v>5.38</v>
      </c>
      <c r="V16" s="326">
        <f>IF('PAH data'!U16="","",IF(ISNUMBER('PAH data'!U16)=TRUE, IF('PAH data'!U16&lt;'PAH data'!U$38, "ERROR", 'PAH data'!U16/1000), IF('PAH data'!U16="&lt;LOD",'PAH data'!U$38/1000, "ERROR")))</f>
        <v>4.07</v>
      </c>
      <c r="W16" s="326">
        <f>IF('PAH data'!V16="","",IF(ISNUMBER('PAH data'!V16)=TRUE, IF('PAH data'!V16&lt;'PAH data'!V$38, "ERROR", 'PAH data'!V16/1000), IF('PAH data'!V16="&lt;LOD",'PAH data'!V$38/1000, "ERROR")))</f>
        <v>8.32</v>
      </c>
      <c r="X16" s="326">
        <f>IF('PAH data'!W16="","",IF(ISNUMBER('PAH data'!W16)=TRUE, IF('PAH data'!W16&lt;'PAH data'!W$38, "ERROR", 'PAH data'!W16/1000), IF('PAH data'!W16="&lt;LOD",'PAH data'!W$38/1000, "ERROR")))</f>
        <v>11</v>
      </c>
      <c r="Y16" s="284">
        <f>IF('PAH data'!X16="","",IF(ISNUMBER('PAH data'!X16)=TRUE, IF('PAH data'!X16&lt;'PAH data'!X$38, "ERROR", 'PAH data'!X16/1000), IF('PAH data'!X16="&lt;LOD",'PAH data'!X$38/1000, "ERROR")))</f>
        <v>1.71</v>
      </c>
      <c r="Z16" s="284">
        <f>IF('PAH data'!Y16="","",IF(ISNUMBER('PAH data'!Y16)=TRUE, IF('PAH data'!Y16&lt;'PAH data'!Y$38, "ERROR", 'PAH data'!Y16/1000), IF('PAH data'!Y16="&lt;LOD",'PAH data'!Y$38/1000, "ERROR")))</f>
        <v>0.35399999999999998</v>
      </c>
      <c r="AA16" s="284">
        <f>IF('PAH data'!Z16="","",IF(ISNUMBER('PAH data'!Z16)=TRUE, IF('PAH data'!Z16&lt;'PAH data'!Z$38, "ERROR", 'PAH data'!Z16/1000), IF('PAH data'!Z16="&lt;LOD",'PAH data'!Z$38/1000, "ERROR")))</f>
        <v>4.83</v>
      </c>
      <c r="AB16" s="284">
        <f>IF('PAH data'!AA16="","",IF(ISNUMBER('PAH data'!AA16)=TRUE, IF('PAH data'!AA16&lt;'PAH data'!AA$38, "ERROR", 'PAH data'!AA16/1000), IF('PAH data'!AA16="&lt;LOD",'PAH data'!AA$38/1000, "ERROR")))</f>
        <v>1.51</v>
      </c>
      <c r="AC16" s="284">
        <f>IF('PAH data'!AB16="","",IF(ISNUMBER('PAH data'!AB16)=TRUE, IF('PAH data'!AB16&lt;'PAH data'!AB$38, "ERROR", 'PAH data'!AB16/1000), IF('PAH data'!AB16="&lt;LOD",'PAH data'!AB$38/1000, "ERROR")))</f>
        <v>1.44</v>
      </c>
      <c r="AD16" s="284">
        <f>IF('PAH data'!AC16="","",IF(ISNUMBER('PAH data'!AC16)=TRUE, IF('PAH data'!AC16&lt;'PAH data'!AC$38, "ERROR", 'PAH data'!AC16/1000), IF('PAH data'!AC16="&lt;LOD",'PAH data'!AC$38/1000, "ERROR")))</f>
        <v>2.68</v>
      </c>
      <c r="AE16" s="284">
        <f>IF('PAH data'!AD16="","",IF(ISNUMBER('PAH data'!AD16)=TRUE, IF('PAH data'!AD16&lt;'PAH data'!AD$38, "ERROR", 'PAH data'!AD16/1000), IF('PAH data'!AD16="&lt;LOD",'PAH data'!AD$38/1000, "ERROR")))</f>
        <v>0.50600000000000001</v>
      </c>
      <c r="AF16" s="284">
        <f>IF('PAH data'!AE16="","",IF(ISNUMBER('PAH data'!AE16)=TRUE, IF('PAH data'!AE16&lt;'PAH data'!AE$38, "ERROR", 'PAH data'!AE16/1000), IF('PAH data'!AE16="&lt;LOD",'PAH data'!AE$38/1000, "ERROR")))</f>
        <v>3.07</v>
      </c>
      <c r="AG16" s="284">
        <f>IF('PAH data'!AF16="","",IF(ISNUMBER('PAH data'!AF16)=TRUE, IF('PAH data'!AF16&lt;'PAH data'!AF$38, "ERROR", 'PAH data'!AF16/1000), IF('PAH data'!AF16="&lt;LOD",'PAH data'!AF$38/1000, "ERROR")))</f>
        <v>4.2300000000000004</v>
      </c>
      <c r="AH16" s="284">
        <f>IF('PAH data'!AG16="","",IF(ISNUMBER('PAH data'!AG16)=TRUE, IF('PAH data'!AG16&lt;'PAH data'!AG$38, "ERROR", 'PAH data'!AG16), IF('PAH data'!AG16="&lt;LOD",'PAH data'!AG$38, "ERROR")))</f>
        <v>4300</v>
      </c>
      <c r="AI16" s="16"/>
    </row>
    <row r="17" spans="7:35" ht="20.100000000000001" customHeight="1" x14ac:dyDescent="0.2">
      <c r="G17" s="15"/>
      <c r="H17" s="42" t="str">
        <f>IF('PAH data'!H17="","",'PAH data'!H17)</f>
        <v>2015/23399</v>
      </c>
      <c r="I17" s="43" t="str">
        <f>IF('PAH data'!I17="","",'PAH data'!I17)</f>
        <v>Area i</v>
      </c>
      <c r="J17" s="278"/>
      <c r="K17" s="148">
        <f>IF('PAH data'!J17="","",'PAH data'!J17)</f>
        <v>10</v>
      </c>
      <c r="L17" s="127">
        <f>IF('PAH data'!K17="","",IF(ISNUMBER('PAH data'!K17)=TRUE, IF('PAH data'!K17&lt;'PAH data'!K$38, "ERROR", 'PAH data'!K17/1000), IF('PAH data'!K17="&lt;LOD",'PAH data'!K$38/1000, "ERROR")))</f>
        <v>0.24099999999999999</v>
      </c>
      <c r="M17" s="326">
        <f>IF('PAH data'!L17="","",IF(ISNUMBER('PAH data'!L17)=TRUE, IF('PAH data'!L17&lt;'PAH data'!L$38, "ERROR", 'PAH data'!L17/1000), IF('PAH data'!L17="&lt;LOD",'PAH data'!L$38/1000, "ERROR")))</f>
        <v>1.69</v>
      </c>
      <c r="N17" s="326">
        <f>IF('PAH data'!M17="","",IF(ISNUMBER('PAH data'!M17)=TRUE, IF('PAH data'!M17&lt;'PAH data'!M$38, "ERROR", 'PAH data'!M17/1000), IF('PAH data'!M17="&lt;LOD",'PAH data'!M$38/1000, "ERROR")))</f>
        <v>14.6</v>
      </c>
      <c r="O17" s="326">
        <f>IF('PAH data'!N17="","",IF(ISNUMBER('PAH data'!N17)=TRUE, IF('PAH data'!N17&lt;'PAH data'!N$38, "ERROR", 'PAH data'!N17/1000), IF('PAH data'!N17="&lt;LOD",'PAH data'!N$38/1000, "ERROR")))</f>
        <v>2.68</v>
      </c>
      <c r="P17" s="326">
        <f>IF('PAH data'!O17="","",IF(ISNUMBER('PAH data'!O17)=TRUE, IF('PAH data'!O17&lt;'PAH data'!O$38, "ERROR", 'PAH data'!O17/1000), IF('PAH data'!O17="&lt;LOD",'PAH data'!O$38/1000, "ERROR")))</f>
        <v>2.23</v>
      </c>
      <c r="Q17" s="326">
        <f>IF('PAH data'!P17="","",IF(ISNUMBER('PAH data'!P17)=TRUE, IF('PAH data'!P17&lt;'PAH data'!P$38, "ERROR", 'PAH data'!P17/1000), IF('PAH data'!P17="&lt;LOD",'PAH data'!P$38/1000, "ERROR")))</f>
        <v>2.4300000000000002</v>
      </c>
      <c r="R17" s="326">
        <f>IF('PAH data'!Q17="","",IF(ISNUMBER('PAH data'!Q17)=TRUE, IF('PAH data'!Q17&lt;'PAH data'!Q$38, "ERROR", 'PAH data'!Q17/1000), IF('PAH data'!Q17="&lt;LOD",'PAH data'!Q$38/1000, "ERROR")))</f>
        <v>1.66</v>
      </c>
      <c r="S17" s="326">
        <f>IF('PAH data'!R17="","",IF(ISNUMBER('PAH data'!R17)=TRUE, IF('PAH data'!R17&lt;'PAH data'!R$38, "ERROR", 'PAH data'!R17/1000), IF('PAH data'!R17="&lt;LOD",'PAH data'!R$38/1000, "ERROR")))</f>
        <v>1.49</v>
      </c>
      <c r="T17" s="326">
        <f>IF('PAH data'!S17="","",IF(ISNUMBER('PAH data'!S17)=TRUE, IF('PAH data'!S17&lt;'PAH data'!S$38, "ERROR", 'PAH data'!S17/1000), IF('PAH data'!S17="&lt;LOD",'PAH data'!S$38/1000, "ERROR")))</f>
        <v>1.17</v>
      </c>
      <c r="U17" s="326">
        <f>IF('PAH data'!T17="","",IF(ISNUMBER('PAH data'!T17)=TRUE, IF('PAH data'!T17&lt;'PAH data'!T$38, "ERROR", 'PAH data'!T17/1000), IF('PAH data'!T17="&lt;LOD",'PAH data'!T$38/1000, "ERROR")))</f>
        <v>5.87</v>
      </c>
      <c r="V17" s="326">
        <f>IF('PAH data'!U17="","",IF(ISNUMBER('PAH data'!U17)=TRUE, IF('PAH data'!U17&lt;'PAH data'!U$38, "ERROR", 'PAH data'!U17/1000), IF('PAH data'!U17="&lt;LOD",'PAH data'!U$38/1000, "ERROR")))</f>
        <v>6.9</v>
      </c>
      <c r="W17" s="326">
        <f>IF('PAH data'!V17="","",IF(ISNUMBER('PAH data'!V17)=TRUE, IF('PAH data'!V17&lt;'PAH data'!V$38, "ERROR", 'PAH data'!V17/1000), IF('PAH data'!V17="&lt;LOD",'PAH data'!V$38/1000, "ERROR")))</f>
        <v>6.57</v>
      </c>
      <c r="X17" s="326">
        <f>IF('PAH data'!W17="","",IF(ISNUMBER('PAH data'!W17)=TRUE, IF('PAH data'!W17&lt;'PAH data'!W$38, "ERROR", 'PAH data'!W17/1000), IF('PAH data'!W17="&lt;LOD",'PAH data'!W$38/1000, "ERROR")))</f>
        <v>8.73</v>
      </c>
      <c r="Y17" s="284">
        <f>IF('PAH data'!X17="","",IF(ISNUMBER('PAH data'!X17)=TRUE, IF('PAH data'!X17&lt;'PAH data'!X$38, "ERROR", 'PAH data'!X17/1000), IF('PAH data'!X17="&lt;LOD",'PAH data'!X$38/1000, "ERROR")))</f>
        <v>2.21</v>
      </c>
      <c r="Z17" s="284">
        <f>IF('PAH data'!Y17="","",IF(ISNUMBER('PAH data'!Y17)=TRUE, IF('PAH data'!Y17&lt;'PAH data'!Y$38, "ERROR", 'PAH data'!Y17/1000), IF('PAH data'!Y17="&lt;LOD",'PAH data'!Y$38/1000, "ERROR")))</f>
        <v>0.41899999999999998</v>
      </c>
      <c r="AA17" s="284">
        <f>IF('PAH data'!Z17="","",IF(ISNUMBER('PAH data'!Z17)=TRUE, IF('PAH data'!Z17&lt;'PAH data'!Z$38, "ERROR", 'PAH data'!Z17/1000), IF('PAH data'!Z17="&lt;LOD",'PAH data'!Z$38/1000, "ERROR")))</f>
        <v>7.02</v>
      </c>
      <c r="AB17" s="284">
        <f>IF('PAH data'!AA17="","",IF(ISNUMBER('PAH data'!AA17)=TRUE, IF('PAH data'!AA17&lt;'PAH data'!AA$38, "ERROR", 'PAH data'!AA17/1000), IF('PAH data'!AA17="&lt;LOD",'PAH data'!AA$38/1000, "ERROR")))</f>
        <v>4.71</v>
      </c>
      <c r="AC17" s="284">
        <f>IF('PAH data'!AB17="","",IF(ISNUMBER('PAH data'!AB17)=TRUE, IF('PAH data'!AB17&lt;'PAH data'!AB$38, "ERROR", 'PAH data'!AB17/1000), IF('PAH data'!AB17="&lt;LOD",'PAH data'!AB$38/1000, "ERROR")))</f>
        <v>1.59</v>
      </c>
      <c r="AD17" s="284">
        <f>IF('PAH data'!AC17="","",IF(ISNUMBER('PAH data'!AC17)=TRUE, IF('PAH data'!AC17&lt;'PAH data'!AC$38, "ERROR", 'PAH data'!AC17/1000), IF('PAH data'!AC17="&lt;LOD",'PAH data'!AC$38/1000, "ERROR")))</f>
        <v>2.94</v>
      </c>
      <c r="AE17" s="284">
        <f>IF('PAH data'!AD17="","",IF(ISNUMBER('PAH data'!AD17)=TRUE, IF('PAH data'!AD17&lt;'PAH data'!AD$38, "ERROR", 'PAH data'!AD17/1000), IF('PAH data'!AD17="&lt;LOD",'PAH data'!AD$38/1000, "ERROR")))</f>
        <v>0.57099999999999995</v>
      </c>
      <c r="AF17" s="284">
        <f>IF('PAH data'!AE17="","",IF(ISNUMBER('PAH data'!AE17)=TRUE, IF('PAH data'!AE17&lt;'PAH data'!AE$38, "ERROR", 'PAH data'!AE17/1000), IF('PAH data'!AE17="&lt;LOD",'PAH data'!AE$38/1000, "ERROR")))</f>
        <v>8.6300000000000008</v>
      </c>
      <c r="AG17" s="284">
        <f>IF('PAH data'!AF17="","",IF(ISNUMBER('PAH data'!AF17)=TRUE, IF('PAH data'!AF17&lt;'PAH data'!AF$38, "ERROR", 'PAH data'!AF17/1000), IF('PAH data'!AF17="&lt;LOD",'PAH data'!AF$38/1000, "ERROR")))</f>
        <v>5.32</v>
      </c>
      <c r="AH17" s="284">
        <f>IF('PAH data'!AG17="","",IF(ISNUMBER('PAH data'!AG17)=TRUE, IF('PAH data'!AG17&lt;'PAH data'!AG$38, "ERROR", 'PAH data'!AG17), IF('PAH data'!AG17="&lt;LOD",'PAH data'!AG$38, "ERROR")))</f>
        <v>4240</v>
      </c>
      <c r="AI17" s="16"/>
    </row>
    <row r="18" spans="7:35" ht="20.100000000000001" customHeight="1" x14ac:dyDescent="0.2">
      <c r="G18" s="15"/>
      <c r="H18" s="42" t="str">
        <f>IF('PAH data'!H18="","",'PAH data'!H18)</f>
        <v>2015/23400</v>
      </c>
      <c r="I18" s="43" t="str">
        <f>IF('PAH data'!I18="","",'PAH data'!I18)</f>
        <v>Area i</v>
      </c>
      <c r="J18" s="278"/>
      <c r="K18" s="148">
        <f>IF('PAH data'!J18="","",'PAH data'!J18)</f>
        <v>11</v>
      </c>
      <c r="L18" s="127">
        <f>IF('PAH data'!K18="","",IF(ISNUMBER('PAH data'!K18)=TRUE, IF('PAH data'!K18&lt;'PAH data'!K$38, "ERROR", 'PAH data'!K18/1000), IF('PAH data'!K18="&lt;LOD",'PAH data'!K$38/1000, "ERROR")))</f>
        <v>8.9499999999999996E-2</v>
      </c>
      <c r="M18" s="326">
        <f>IF('PAH data'!L18="","",IF(ISNUMBER('PAH data'!L18)=TRUE, IF('PAH data'!L18&lt;'PAH data'!L$38, "ERROR", 'PAH data'!L18/1000), IF('PAH data'!L18="&lt;LOD",'PAH data'!L$38/1000, "ERROR")))</f>
        <v>0.72299999999999998</v>
      </c>
      <c r="N18" s="326">
        <f>IF('PAH data'!M18="","",IF(ISNUMBER('PAH data'!M18)=TRUE, IF('PAH data'!M18&lt;'PAH data'!M$38, "ERROR", 'PAH data'!M18/1000), IF('PAH data'!M18="&lt;LOD",'PAH data'!M$38/1000, "ERROR")))</f>
        <v>0.371</v>
      </c>
      <c r="O18" s="326">
        <f>IF('PAH data'!N18="","",IF(ISNUMBER('PAH data'!N18)=TRUE, IF('PAH data'!N18&lt;'PAH data'!N$38, "ERROR", 'PAH data'!N18/1000), IF('PAH data'!N18="&lt;LOD",'PAH data'!N$38/1000, "ERROR")))</f>
        <v>0.85899999999999999</v>
      </c>
      <c r="P18" s="326">
        <f>IF('PAH data'!O18="","",IF(ISNUMBER('PAH data'!O18)=TRUE, IF('PAH data'!O18&lt;'PAH data'!O$38, "ERROR", 'PAH data'!O18/1000), IF('PAH data'!O18="&lt;LOD",'PAH data'!O$38/1000, "ERROR")))</f>
        <v>0.88500000000000001</v>
      </c>
      <c r="Q18" s="326">
        <f>IF('PAH data'!P18="","",IF(ISNUMBER('PAH data'!P18)=TRUE, IF('PAH data'!P18&lt;'PAH data'!P$38, "ERROR", 'PAH data'!P18/1000), IF('PAH data'!P18="&lt;LOD",'PAH data'!P$38/1000, "ERROR")))</f>
        <v>1.02</v>
      </c>
      <c r="R18" s="326">
        <f>IF('PAH data'!Q18="","",IF(ISNUMBER('PAH data'!Q18)=TRUE, IF('PAH data'!Q18&lt;'PAH data'!Q$38, "ERROR", 'PAH data'!Q18/1000), IF('PAH data'!Q18="&lt;LOD",'PAH data'!Q$38/1000, "ERROR")))</f>
        <v>0.74099999999999999</v>
      </c>
      <c r="S18" s="326">
        <f>IF('PAH data'!R18="","",IF(ISNUMBER('PAH data'!R18)=TRUE, IF('PAH data'!R18&lt;'PAH data'!R$38, "ERROR", 'PAH data'!R18/1000), IF('PAH data'!R18="&lt;LOD",'PAH data'!R$38/1000, "ERROR")))</f>
        <v>0.76500000000000001</v>
      </c>
      <c r="T18" s="326">
        <f>IF('PAH data'!S18="","",IF(ISNUMBER('PAH data'!S18)=TRUE, IF('PAH data'!S18&lt;'PAH data'!S$38, "ERROR", 'PAH data'!S18/1000), IF('PAH data'!S18="&lt;LOD",'PAH data'!S$38/1000, "ERROR")))</f>
        <v>0.45700000000000002</v>
      </c>
      <c r="U18" s="326">
        <f>IF('PAH data'!T18="","",IF(ISNUMBER('PAH data'!T18)=TRUE, IF('PAH data'!T18&lt;'PAH data'!T$38, "ERROR", 'PAH data'!T18/1000), IF('PAH data'!T18="&lt;LOD",'PAH data'!T$38/1000, "ERROR")))</f>
        <v>6.29</v>
      </c>
      <c r="V18" s="326">
        <f>IF('PAH data'!U18="","",IF(ISNUMBER('PAH data'!U18)=TRUE, IF('PAH data'!U18&lt;'PAH data'!U$38, "ERROR", 'PAH data'!U18/1000), IF('PAH data'!U18="&lt;LOD",'PAH data'!U$38/1000, "ERROR")))</f>
        <v>3.93</v>
      </c>
      <c r="W18" s="326">
        <f>IF('PAH data'!V18="","",IF(ISNUMBER('PAH data'!V18)=TRUE, IF('PAH data'!V18&lt;'PAH data'!V$38, "ERROR", 'PAH data'!V18/1000), IF('PAH data'!V18="&lt;LOD",'PAH data'!V$38/1000, "ERROR")))</f>
        <v>7.27</v>
      </c>
      <c r="X18" s="326">
        <f>IF('PAH data'!W18="","",IF(ISNUMBER('PAH data'!W18)=TRUE, IF('PAH data'!W18&lt;'PAH data'!W$38, "ERROR", 'PAH data'!W18/1000), IF('PAH data'!W18="&lt;LOD",'PAH data'!W$38/1000, "ERROR")))</f>
        <v>9.76</v>
      </c>
      <c r="Y18" s="284">
        <f>IF('PAH data'!X18="","",IF(ISNUMBER('PAH data'!X18)=TRUE, IF('PAH data'!X18&lt;'PAH data'!X$38, "ERROR", 'PAH data'!X18/1000), IF('PAH data'!X18="&lt;LOD",'PAH data'!X$38/1000, "ERROR")))</f>
        <v>0.68600000000000005</v>
      </c>
      <c r="Z18" s="284">
        <f>IF('PAH data'!Y18="","",IF(ISNUMBER('PAH data'!Y18)=TRUE, IF('PAH data'!Y18&lt;'PAH data'!Y$38, "ERROR", 'PAH data'!Y18/1000), IF('PAH data'!Y18="&lt;LOD",'PAH data'!Y$38/1000, "ERROR")))</f>
        <v>0.17599999999999999</v>
      </c>
      <c r="AA18" s="284">
        <f>IF('PAH data'!Z18="","",IF(ISNUMBER('PAH data'!Z18)=TRUE, IF('PAH data'!Z18&lt;'PAH data'!Z$38, "ERROR", 'PAH data'!Z18/1000), IF('PAH data'!Z18="&lt;LOD",'PAH data'!Z$38/1000, "ERROR")))</f>
        <v>1.83</v>
      </c>
      <c r="AB18" s="284">
        <f>IF('PAH data'!AA18="","",IF(ISNUMBER('PAH data'!AA18)=TRUE, IF('PAH data'!AA18&lt;'PAH data'!AA$38, "ERROR", 'PAH data'!AA18/1000), IF('PAH data'!AA18="&lt;LOD",'PAH data'!AA$38/1000, "ERROR")))</f>
        <v>0.85599999999999998</v>
      </c>
      <c r="AC18" s="284">
        <f>IF('PAH data'!AB18="","",IF(ISNUMBER('PAH data'!AB18)=TRUE, IF('PAH data'!AB18&lt;'PAH data'!AB$38, "ERROR", 'PAH data'!AB18/1000), IF('PAH data'!AB18="&lt;LOD",'PAH data'!AB$38/1000, "ERROR")))</f>
        <v>0.61</v>
      </c>
      <c r="AD18" s="284">
        <f>IF('PAH data'!AC18="","",IF(ISNUMBER('PAH data'!AC18)=TRUE, IF('PAH data'!AC18&lt;'PAH data'!AC$38, "ERROR", 'PAH data'!AC18/1000), IF('PAH data'!AC18="&lt;LOD",'PAH data'!AC$38/1000, "ERROR")))</f>
        <v>1.86</v>
      </c>
      <c r="AE18" s="284">
        <f>IF('PAH data'!AD18="","",IF(ISNUMBER('PAH data'!AD18)=TRUE, IF('PAH data'!AD18&lt;'PAH data'!AD$38, "ERROR", 'PAH data'!AD18/1000), IF('PAH data'!AD18="&lt;LOD",'PAH data'!AD$38/1000, "ERROR")))</f>
        <v>0.218</v>
      </c>
      <c r="AF18" s="284">
        <f>IF('PAH data'!AE18="","",IF(ISNUMBER('PAH data'!AE18)=TRUE, IF('PAH data'!AE18&lt;'PAH data'!AE$38, "ERROR", 'PAH data'!AE18/1000), IF('PAH data'!AE18="&lt;LOD",'PAH data'!AE$38/1000, "ERROR")))</f>
        <v>1.94</v>
      </c>
      <c r="AG18" s="284">
        <f>IF('PAH data'!AF18="","",IF(ISNUMBER('PAH data'!AF18)=TRUE, IF('PAH data'!AF18&lt;'PAH data'!AF$38, "ERROR", 'PAH data'!AF18/1000), IF('PAH data'!AF18="&lt;LOD",'PAH data'!AF$38/1000, "ERROR")))</f>
        <v>1.61</v>
      </c>
      <c r="AH18" s="284">
        <f>IF('PAH data'!AG18="","",IF(ISNUMBER('PAH data'!AG18)=TRUE, IF('PAH data'!AG18&lt;'PAH data'!AG$38, "ERROR", 'PAH data'!AG18), IF('PAH data'!AG18="&lt;LOD",'PAH data'!AG$38, "ERROR")))</f>
        <v>3220</v>
      </c>
      <c r="AI18" s="16"/>
    </row>
    <row r="19" spans="7:35" ht="20.100000000000001" customHeight="1" x14ac:dyDescent="0.2">
      <c r="G19" s="15"/>
      <c r="H19" s="42" t="str">
        <f>IF('PAH data'!H19="","",'PAH data'!H19)</f>
        <v>2015/23401</v>
      </c>
      <c r="I19" s="43" t="str">
        <f>IF('PAH data'!I19="","",'PAH data'!I19)</f>
        <v>Area i</v>
      </c>
      <c r="J19" s="278"/>
      <c r="K19" s="148">
        <f>IF('PAH data'!J19="","",'PAH data'!J19)</f>
        <v>12</v>
      </c>
      <c r="L19" s="127">
        <f>IF('PAH data'!K19="","",IF(ISNUMBER('PAH data'!K19)=TRUE, IF('PAH data'!K19&lt;'PAH data'!K$38, "ERROR", 'PAH data'!K19/1000), IF('PAH data'!K19="&lt;LOD",'PAH data'!K$38/1000, "ERROR")))</f>
        <v>4.7700000000000006E-2</v>
      </c>
      <c r="M19" s="326">
        <f>IF('PAH data'!L19="","",IF(ISNUMBER('PAH data'!L19)=TRUE, IF('PAH data'!L19&lt;'PAH data'!L$38, "ERROR", 'PAH data'!L19/1000), IF('PAH data'!L19="&lt;LOD",'PAH data'!L$38/1000, "ERROR")))</f>
        <v>0.27700000000000002</v>
      </c>
      <c r="N19" s="326">
        <f>IF('PAH data'!M19="","",IF(ISNUMBER('PAH data'!M19)=TRUE, IF('PAH data'!M19&lt;'PAH data'!M$38, "ERROR", 'PAH data'!M19/1000), IF('PAH data'!M19="&lt;LOD",'PAH data'!M$38/1000, "ERROR")))</f>
        <v>0.41699999999999998</v>
      </c>
      <c r="O19" s="326">
        <f>IF('PAH data'!N19="","",IF(ISNUMBER('PAH data'!N19)=TRUE, IF('PAH data'!N19&lt;'PAH data'!N$38, "ERROR", 'PAH data'!N19/1000), IF('PAH data'!N19="&lt;LOD",'PAH data'!N$38/1000, "ERROR")))</f>
        <v>0.81399999999999995</v>
      </c>
      <c r="P19" s="326">
        <f>IF('PAH data'!O19="","",IF(ISNUMBER('PAH data'!O19)=TRUE, IF('PAH data'!O19&lt;'PAH data'!O$38, "ERROR", 'PAH data'!O19/1000), IF('PAH data'!O19="&lt;LOD",'PAH data'!O$38/1000, "ERROR")))</f>
        <v>0.77200000000000002</v>
      </c>
      <c r="Q19" s="326">
        <f>IF('PAH data'!P19="","",IF(ISNUMBER('PAH data'!P19)=TRUE, IF('PAH data'!P19&lt;'PAH data'!P$38, "ERROR", 'PAH data'!P19/1000), IF('PAH data'!P19="&lt;LOD",'PAH data'!P$38/1000, "ERROR")))</f>
        <v>0.95499999999999996</v>
      </c>
      <c r="R19" s="326">
        <f>IF('PAH data'!Q19="","",IF(ISNUMBER('PAH data'!Q19)=TRUE, IF('PAH data'!Q19&lt;'PAH data'!Q$38, "ERROR", 'PAH data'!Q19/1000), IF('PAH data'!Q19="&lt;LOD",'PAH data'!Q$38/1000, "ERROR")))</f>
        <v>0.70099999999999996</v>
      </c>
      <c r="S19" s="326">
        <f>IF('PAH data'!R19="","",IF(ISNUMBER('PAH data'!R19)=TRUE, IF('PAH data'!R19&lt;'PAH data'!R$38, "ERROR", 'PAH data'!R19/1000), IF('PAH data'!R19="&lt;LOD",'PAH data'!R$38/1000, "ERROR")))</f>
        <v>0.83299999999999996</v>
      </c>
      <c r="T19" s="326">
        <f>IF('PAH data'!S19="","",IF(ISNUMBER('PAH data'!S19)=TRUE, IF('PAH data'!S19&lt;'PAH data'!S$38, "ERROR", 'PAH data'!S19/1000), IF('PAH data'!S19="&lt;LOD",'PAH data'!S$38/1000, "ERROR")))</f>
        <v>0.40799999999999997</v>
      </c>
      <c r="U19" s="326">
        <f>IF('PAH data'!T19="","",IF(ISNUMBER('PAH data'!T19)=TRUE, IF('PAH data'!T19&lt;'PAH data'!T$38, "ERROR", 'PAH data'!T19/1000), IF('PAH data'!T19="&lt;LOD",'PAH data'!T$38/1000, "ERROR")))</f>
        <v>9.94</v>
      </c>
      <c r="V19" s="326">
        <f>IF('PAH data'!U19="","",IF(ISNUMBER('PAH data'!U19)=TRUE, IF('PAH data'!U19&lt;'PAH data'!U$38, "ERROR", 'PAH data'!U19/1000), IF('PAH data'!U19="&lt;LOD",'PAH data'!U$38/1000, "ERROR")))</f>
        <v>5.0999999999999996</v>
      </c>
      <c r="W19" s="326">
        <f>IF('PAH data'!V19="","",IF(ISNUMBER('PAH data'!V19)=TRUE, IF('PAH data'!V19&lt;'PAH data'!V$38, "ERROR", 'PAH data'!V19/1000), IF('PAH data'!V19="&lt;LOD",'PAH data'!V$38/1000, "ERROR")))</f>
        <v>12.8</v>
      </c>
      <c r="X19" s="326">
        <f>IF('PAH data'!W19="","",IF(ISNUMBER('PAH data'!W19)=TRUE, IF('PAH data'!W19&lt;'PAH data'!W$38, "ERROR", 'PAH data'!W19/1000), IF('PAH data'!W19="&lt;LOD",'PAH data'!W$38/1000, "ERROR")))</f>
        <v>17.8</v>
      </c>
      <c r="Y19" s="284">
        <f>IF('PAH data'!X19="","",IF(ISNUMBER('PAH data'!X19)=TRUE, IF('PAH data'!X19&lt;'PAH data'!X$38, "ERROR", 'PAH data'!X19/1000), IF('PAH data'!X19="&lt;LOD",'PAH data'!X$38/1000, "ERROR")))</f>
        <v>0.68100000000000005</v>
      </c>
      <c r="Z19" s="284">
        <f>IF('PAH data'!Y19="","",IF(ISNUMBER('PAH data'!Y19)=TRUE, IF('PAH data'!Y19&lt;'PAH data'!Y$38, "ERROR", 'PAH data'!Y19/1000), IF('PAH data'!Y19="&lt;LOD",'PAH data'!Y$38/1000, "ERROR")))</f>
        <v>0.16900000000000001</v>
      </c>
      <c r="AA19" s="284">
        <f>IF('PAH data'!Z19="","",IF(ISNUMBER('PAH data'!Z19)=TRUE, IF('PAH data'!Z19&lt;'PAH data'!Z$38, "ERROR", 'PAH data'!Z19/1000), IF('PAH data'!Z19="&lt;LOD",'PAH data'!Z$38/1000, "ERROR")))</f>
        <v>1.55</v>
      </c>
      <c r="AB19" s="284">
        <f>IF('PAH data'!AA19="","",IF(ISNUMBER('PAH data'!AA19)=TRUE, IF('PAH data'!AA19&lt;'PAH data'!AA$38, "ERROR", 'PAH data'!AA19/1000), IF('PAH data'!AA19="&lt;LOD",'PAH data'!AA$38/1000, "ERROR")))</f>
        <v>0.58199999999999996</v>
      </c>
      <c r="AC19" s="284">
        <f>IF('PAH data'!AB19="","",IF(ISNUMBER('PAH data'!AB19)=TRUE, IF('PAH data'!AB19&lt;'PAH data'!AB$38, "ERROR", 'PAH data'!AB19/1000), IF('PAH data'!AB19="&lt;LOD",'PAH data'!AB$38/1000, "ERROR")))</f>
        <v>0.50600000000000001</v>
      </c>
      <c r="AD19" s="284">
        <f>IF('PAH data'!AC19="","",IF(ISNUMBER('PAH data'!AC19)=TRUE, IF('PAH data'!AC19&lt;'PAH data'!AC$38, "ERROR", 'PAH data'!AC19/1000), IF('PAH data'!AC19="&lt;LOD",'PAH data'!AC$38/1000, "ERROR")))</f>
        <v>2.66</v>
      </c>
      <c r="AE19" s="284">
        <f>IF('PAH data'!AD19="","",IF(ISNUMBER('PAH data'!AD19)=TRUE, IF('PAH data'!AD19&lt;'PAH data'!AD$38, "ERROR", 'PAH data'!AD19/1000), IF('PAH data'!AD19="&lt;LOD",'PAH data'!AD$38/1000, "ERROR")))</f>
        <v>0.184</v>
      </c>
      <c r="AF19" s="284">
        <f>IF('PAH data'!AE19="","",IF(ISNUMBER('PAH data'!AE19)=TRUE, IF('PAH data'!AE19&lt;'PAH data'!AE$38, "ERROR", 'PAH data'!AE19/1000), IF('PAH data'!AE19="&lt;LOD",'PAH data'!AE$38/1000, "ERROR")))</f>
        <v>2.44</v>
      </c>
      <c r="AG19" s="284">
        <f>IF('PAH data'!AF19="","",IF(ISNUMBER('PAH data'!AF19)=TRUE, IF('PAH data'!AF19&lt;'PAH data'!AF$38, "ERROR", 'PAH data'!AF19/1000), IF('PAH data'!AF19="&lt;LOD",'PAH data'!AF$38/1000, "ERROR")))</f>
        <v>1.35</v>
      </c>
      <c r="AH19" s="284">
        <f>IF('PAH data'!AG19="","",IF(ISNUMBER('PAH data'!AG19)=TRUE, IF('PAH data'!AG19&lt;'PAH data'!AG$38, "ERROR", 'PAH data'!AG19), IF('PAH data'!AG19="&lt;LOD",'PAH data'!AG$38, "ERROR")))</f>
        <v>4300</v>
      </c>
      <c r="AI19" s="16"/>
    </row>
    <row r="20" spans="7:35" ht="20.100000000000001" customHeight="1" x14ac:dyDescent="0.2">
      <c r="G20" s="15"/>
      <c r="H20" s="42" t="str">
        <f>IF('PAH data'!H20="","",'PAH data'!H20)</f>
        <v>2015/23402</v>
      </c>
      <c r="I20" s="43" t="str">
        <f>IF('PAH data'!I20="","",'PAH data'!I20)</f>
        <v>Area i</v>
      </c>
      <c r="J20" s="278"/>
      <c r="K20" s="148">
        <f>IF('PAH data'!J20="","",'PAH data'!J20)</f>
        <v>13</v>
      </c>
      <c r="L20" s="127">
        <f>IF('PAH data'!K20="","",IF(ISNUMBER('PAH data'!K20)=TRUE, IF('PAH data'!K20&lt;'PAH data'!K$38, "ERROR", 'PAH data'!K20/1000), IF('PAH data'!K20="&lt;LOD",'PAH data'!K$38/1000, "ERROR")))</f>
        <v>0.222</v>
      </c>
      <c r="M20" s="326">
        <f>IF('PAH data'!L20="","",IF(ISNUMBER('PAH data'!L20)=TRUE, IF('PAH data'!L20&lt;'PAH data'!L$38, "ERROR", 'PAH data'!L20/1000), IF('PAH data'!L20="&lt;LOD",'PAH data'!L$38/1000, "ERROR")))</f>
        <v>11.1</v>
      </c>
      <c r="N20" s="326">
        <f>IF('PAH data'!M20="","",IF(ISNUMBER('PAH data'!M20)=TRUE, IF('PAH data'!M20&lt;'PAH data'!M$38, "ERROR", 'PAH data'!M20/1000), IF('PAH data'!M20="&lt;LOD",'PAH data'!M$38/1000, "ERROR")))</f>
        <v>0.93200000000000005</v>
      </c>
      <c r="O20" s="326">
        <f>IF('PAH data'!N20="","",IF(ISNUMBER('PAH data'!N20)=TRUE, IF('PAH data'!N20&lt;'PAH data'!N$38, "ERROR", 'PAH data'!N20/1000), IF('PAH data'!N20="&lt;LOD",'PAH data'!N$38/1000, "ERROR")))</f>
        <v>1.1399999999999999</v>
      </c>
      <c r="P20" s="326">
        <f>IF('PAH data'!O20="","",IF(ISNUMBER('PAH data'!O20)=TRUE, IF('PAH data'!O20&lt;'PAH data'!O$38, "ERROR", 'PAH data'!O20/1000), IF('PAH data'!O20="&lt;LOD",'PAH data'!O$38/1000, "ERROR")))</f>
        <v>1.1000000000000001</v>
      </c>
      <c r="Q20" s="326">
        <f>IF('PAH data'!P20="","",IF(ISNUMBER('PAH data'!P20)=TRUE, IF('PAH data'!P20&lt;'PAH data'!P$38, "ERROR", 'PAH data'!P20/1000), IF('PAH data'!P20="&lt;LOD",'PAH data'!P$38/1000, "ERROR")))</f>
        <v>1.45</v>
      </c>
      <c r="R20" s="326">
        <f>IF('PAH data'!Q20="","",IF(ISNUMBER('PAH data'!Q20)=TRUE, IF('PAH data'!Q20&lt;'PAH data'!Q$38, "ERROR", 'PAH data'!Q20/1000), IF('PAH data'!Q20="&lt;LOD",'PAH data'!Q$38/1000, "ERROR")))</f>
        <v>0.97899999999999998</v>
      </c>
      <c r="S20" s="326">
        <f>IF('PAH data'!R20="","",IF(ISNUMBER('PAH data'!R20)=TRUE, IF('PAH data'!R20&lt;'PAH data'!R$38, "ERROR", 'PAH data'!R20/1000), IF('PAH data'!R20="&lt;LOD",'PAH data'!R$38/1000, "ERROR")))</f>
        <v>0.9</v>
      </c>
      <c r="T20" s="326">
        <f>IF('PAH data'!S20="","",IF(ISNUMBER('PAH data'!S20)=TRUE, IF('PAH data'!S20&lt;'PAH data'!S$38, "ERROR", 'PAH data'!S20/1000), IF('PAH data'!S20="&lt;LOD",'PAH data'!S$38/1000, "ERROR")))</f>
        <v>0.59299999999999997</v>
      </c>
      <c r="U20" s="326">
        <f>IF('PAH data'!T20="","",IF(ISNUMBER('PAH data'!T20)=TRUE, IF('PAH data'!T20&lt;'PAH data'!T$38, "ERROR", 'PAH data'!T20/1000), IF('PAH data'!T20="&lt;LOD",'PAH data'!T$38/1000, "ERROR")))</f>
        <v>9.08</v>
      </c>
      <c r="V20" s="326">
        <f>IF('PAH data'!U20="","",IF(ISNUMBER('PAH data'!U20)=TRUE, IF('PAH data'!U20&lt;'PAH data'!U$38, "ERROR", 'PAH data'!U20/1000), IF('PAH data'!U20="&lt;LOD",'PAH data'!U$38/1000, "ERROR")))</f>
        <v>4.47</v>
      </c>
      <c r="W20" s="326">
        <f>IF('PAH data'!V20="","",IF(ISNUMBER('PAH data'!V20)=TRUE, IF('PAH data'!V20&lt;'PAH data'!V$38, "ERROR", 'PAH data'!V20/1000), IF('PAH data'!V20="&lt;LOD",'PAH data'!V$38/1000, "ERROR")))</f>
        <v>14.4</v>
      </c>
      <c r="X20" s="326">
        <f>IF('PAH data'!W20="","",IF(ISNUMBER('PAH data'!W20)=TRUE, IF('PAH data'!W20&lt;'PAH data'!W$38, "ERROR", 'PAH data'!W20/1000), IF('PAH data'!W20="&lt;LOD",'PAH data'!W$38/1000, "ERROR")))</f>
        <v>16.600000000000001</v>
      </c>
      <c r="Y20" s="284">
        <f>IF('PAH data'!X20="","",IF(ISNUMBER('PAH data'!X20)=TRUE, IF('PAH data'!X20&lt;'PAH data'!X$38, "ERROR", 'PAH data'!X20/1000), IF('PAH data'!X20="&lt;LOD",'PAH data'!X$38/1000, "ERROR")))</f>
        <v>0.82099999999999995</v>
      </c>
      <c r="Z20" s="284">
        <f>IF('PAH data'!Y20="","",IF(ISNUMBER('PAH data'!Y20)=TRUE, IF('PAH data'!Y20&lt;'PAH data'!Y$38, "ERROR", 'PAH data'!Y20/1000), IF('PAH data'!Y20="&lt;LOD",'PAH data'!Y$38/1000, "ERROR")))</f>
        <v>0.23</v>
      </c>
      <c r="AA20" s="284">
        <f>IF('PAH data'!Z20="","",IF(ISNUMBER('PAH data'!Z20)=TRUE, IF('PAH data'!Z20&lt;'PAH data'!Z$38, "ERROR", 'PAH data'!Z20/1000), IF('PAH data'!Z20="&lt;LOD",'PAH data'!Z$38/1000, "ERROR")))</f>
        <v>2.44</v>
      </c>
      <c r="AB20" s="284">
        <f>IF('PAH data'!AA20="","",IF(ISNUMBER('PAH data'!AA20)=TRUE, IF('PAH data'!AA20&lt;'PAH data'!AA$38, "ERROR", 'PAH data'!AA20/1000), IF('PAH data'!AA20="&lt;LOD",'PAH data'!AA$38/1000, "ERROR")))</f>
        <v>7.85</v>
      </c>
      <c r="AC20" s="284">
        <f>IF('PAH data'!AB20="","",IF(ISNUMBER('PAH data'!AB20)=TRUE, IF('PAH data'!AB20&lt;'PAH data'!AB$38, "ERROR", 'PAH data'!AB20/1000), IF('PAH data'!AB20="&lt;LOD",'PAH data'!AB$38/1000, "ERROR")))</f>
        <v>0.77800000000000002</v>
      </c>
      <c r="AD20" s="284">
        <f>IF('PAH data'!AC20="","",IF(ISNUMBER('PAH data'!AC20)=TRUE, IF('PAH data'!AC20&lt;'PAH data'!AC$38, "ERROR", 'PAH data'!AC20/1000), IF('PAH data'!AC20="&lt;LOD",'PAH data'!AC$38/1000, "ERROR")))</f>
        <v>3.45</v>
      </c>
      <c r="AE20" s="284">
        <f>IF('PAH data'!AD20="","",IF(ISNUMBER('PAH data'!AD20)=TRUE, IF('PAH data'!AD20&lt;'PAH data'!AD$38, "ERROR", 'PAH data'!AD20/1000), IF('PAH data'!AD20="&lt;LOD",'PAH data'!AD$38/1000, "ERROR")))</f>
        <v>0.29599999999999999</v>
      </c>
      <c r="AF20" s="284">
        <f>IF('PAH data'!AE20="","",IF(ISNUMBER('PAH data'!AE20)=TRUE, IF('PAH data'!AE20&lt;'PAH data'!AE$38, "ERROR", 'PAH data'!AE20/1000), IF('PAH data'!AE20="&lt;LOD",'PAH data'!AE$38/1000, "ERROR")))</f>
        <v>4.6900000000000004</v>
      </c>
      <c r="AG20" s="284">
        <f>IF('PAH data'!AF20="","",IF(ISNUMBER('PAH data'!AF20)=TRUE, IF('PAH data'!AF20&lt;'PAH data'!AF$38, "ERROR", 'PAH data'!AF20/1000), IF('PAH data'!AF20="&lt;LOD",'PAH data'!AF$38/1000, "ERROR")))</f>
        <v>2.1800000000000002</v>
      </c>
      <c r="AH20" s="284">
        <f>IF('PAH data'!AG20="","",IF(ISNUMBER('PAH data'!AG20)=TRUE, IF('PAH data'!AG20&lt;'PAH data'!AG$38, "ERROR", 'PAH data'!AG20), IF('PAH data'!AG20="&lt;LOD",'PAH data'!AG$38, "ERROR")))</f>
        <v>3260</v>
      </c>
      <c r="AI20" s="16"/>
    </row>
    <row r="21" spans="7:35" ht="20.100000000000001" customHeight="1" x14ac:dyDescent="0.2">
      <c r="G21" s="15"/>
      <c r="H21" s="42" t="str">
        <f>IF('PAH data'!H21="","",'PAH data'!H21)</f>
        <v>2015/23403</v>
      </c>
      <c r="I21" s="43" t="str">
        <f>IF('PAH data'!I21="","",'PAH data'!I21)</f>
        <v>Area i</v>
      </c>
      <c r="J21" s="278"/>
      <c r="K21" s="148">
        <f>IF('PAH data'!J21="","",'PAH data'!J21)</f>
        <v>14</v>
      </c>
      <c r="L21" s="127">
        <f>IF('PAH data'!K21="","",IF(ISNUMBER('PAH data'!K21)=TRUE, IF('PAH data'!K21&lt;'PAH data'!K$38, "ERROR", 'PAH data'!K21/1000), IF('PAH data'!K21="&lt;LOD",'PAH data'!K$38/1000, "ERROR")))</f>
        <v>7.51E-2</v>
      </c>
      <c r="M21" s="326">
        <f>IF('PAH data'!L21="","",IF(ISNUMBER('PAH data'!L21)=TRUE, IF('PAH data'!L21&lt;'PAH data'!L$38, "ERROR", 'PAH data'!L21/1000), IF('PAH data'!L21="&lt;LOD",'PAH data'!L$38/1000, "ERROR")))</f>
        <v>0.44500000000000001</v>
      </c>
      <c r="N21" s="326">
        <f>IF('PAH data'!M21="","",IF(ISNUMBER('PAH data'!M21)=TRUE, IF('PAH data'!M21&lt;'PAH data'!M$38, "ERROR", 'PAH data'!M21/1000), IF('PAH data'!M21="&lt;LOD",'PAH data'!M$38/1000, "ERROR")))</f>
        <v>0.376</v>
      </c>
      <c r="O21" s="326">
        <f>IF('PAH data'!N21="","",IF(ISNUMBER('PAH data'!N21)=TRUE, IF('PAH data'!N21&lt;'PAH data'!N$38, "ERROR", 'PAH data'!N21/1000), IF('PAH data'!N21="&lt;LOD",'PAH data'!N$38/1000, "ERROR")))</f>
        <v>0.86399999999999999</v>
      </c>
      <c r="P21" s="326">
        <f>IF('PAH data'!O21="","",IF(ISNUMBER('PAH data'!O21)=TRUE, IF('PAH data'!O21&lt;'PAH data'!O$38, "ERROR", 'PAH data'!O21/1000), IF('PAH data'!O21="&lt;LOD",'PAH data'!O$38/1000, "ERROR")))</f>
        <v>0.81899999999999995</v>
      </c>
      <c r="Q21" s="326">
        <f>IF('PAH data'!P21="","",IF(ISNUMBER('PAH data'!P21)=TRUE, IF('PAH data'!P21&lt;'PAH data'!P$38, "ERROR", 'PAH data'!P21/1000), IF('PAH data'!P21="&lt;LOD",'PAH data'!P$38/1000, "ERROR")))</f>
        <v>1.1499999999999999</v>
      </c>
      <c r="R21" s="326">
        <f>IF('PAH data'!Q21="","",IF(ISNUMBER('PAH data'!Q21)=TRUE, IF('PAH data'!Q21&lt;'PAH data'!Q$38, "ERROR", 'PAH data'!Q21/1000), IF('PAH data'!Q21="&lt;LOD",'PAH data'!Q$38/1000, "ERROR")))</f>
        <v>0.71199999999999997</v>
      </c>
      <c r="S21" s="326">
        <f>IF('PAH data'!R21="","",IF(ISNUMBER('PAH data'!R21)=TRUE, IF('PAH data'!R21&lt;'PAH data'!R$38, "ERROR", 'PAH data'!R21/1000), IF('PAH data'!R21="&lt;LOD",'PAH data'!R$38/1000, "ERROR")))</f>
        <v>0.76300000000000001</v>
      </c>
      <c r="T21" s="326">
        <f>IF('PAH data'!S21="","",IF(ISNUMBER('PAH data'!S21)=TRUE, IF('PAH data'!S21&lt;'PAH data'!S$38, "ERROR", 'PAH data'!S21/1000), IF('PAH data'!S21="&lt;LOD",'PAH data'!S$38/1000, "ERROR")))</f>
        <v>0.49299999999999999</v>
      </c>
      <c r="U21" s="326">
        <f>IF('PAH data'!T21="","",IF(ISNUMBER('PAH data'!T21)=TRUE, IF('PAH data'!T21&lt;'PAH data'!T$38, "ERROR", 'PAH data'!T21/1000), IF('PAH data'!T21="&lt;LOD",'PAH data'!T$38/1000, "ERROR")))</f>
        <v>9.14</v>
      </c>
      <c r="V21" s="326">
        <f>IF('PAH data'!U21="","",IF(ISNUMBER('PAH data'!U21)=TRUE, IF('PAH data'!U21&lt;'PAH data'!U$38, "ERROR", 'PAH data'!U21/1000), IF('PAH data'!U21="&lt;LOD",'PAH data'!U$38/1000, "ERROR")))</f>
        <v>4.22</v>
      </c>
      <c r="W21" s="326">
        <f>IF('PAH data'!V21="","",IF(ISNUMBER('PAH data'!V21)=TRUE, IF('PAH data'!V21&lt;'PAH data'!V$38, "ERROR", 'PAH data'!V21/1000), IF('PAH data'!V21="&lt;LOD",'PAH data'!V$38/1000, "ERROR")))</f>
        <v>10.5</v>
      </c>
      <c r="X21" s="326">
        <f>IF('PAH data'!W21="","",IF(ISNUMBER('PAH data'!W21)=TRUE, IF('PAH data'!W21&lt;'PAH data'!W$38, "ERROR", 'PAH data'!W21/1000), IF('PAH data'!W21="&lt;LOD",'PAH data'!W$38/1000, "ERROR")))</f>
        <v>15.4</v>
      </c>
      <c r="Y21" s="284">
        <f>IF('PAH data'!X21="","",IF(ISNUMBER('PAH data'!X21)=TRUE, IF('PAH data'!X21&lt;'PAH data'!X$38, "ERROR", 'PAH data'!X21/1000), IF('PAH data'!X21="&lt;LOD",'PAH data'!X$38/1000, "ERROR")))</f>
        <v>0.69599999999999995</v>
      </c>
      <c r="Z21" s="284">
        <f>IF('PAH data'!Y21="","",IF(ISNUMBER('PAH data'!Y21)=TRUE, IF('PAH data'!Y21&lt;'PAH data'!Y$38, "ERROR", 'PAH data'!Y21/1000), IF('PAH data'!Y21="&lt;LOD",'PAH data'!Y$38/1000, "ERROR")))</f>
        <v>0.156</v>
      </c>
      <c r="AA21" s="284">
        <f>IF('PAH data'!Z21="","",IF(ISNUMBER('PAH data'!Z21)=TRUE, IF('PAH data'!Z21&lt;'PAH data'!Z$38, "ERROR", 'PAH data'!Z21/1000), IF('PAH data'!Z21="&lt;LOD",'PAH data'!Z$38/1000, "ERROR")))</f>
        <v>1.72</v>
      </c>
      <c r="AB21" s="284">
        <f>IF('PAH data'!AA21="","",IF(ISNUMBER('PAH data'!AA21)=TRUE, IF('PAH data'!AA21&lt;'PAH data'!AA$38, "ERROR", 'PAH data'!AA21/1000), IF('PAH data'!AA21="&lt;LOD",'PAH data'!AA$38/1000, "ERROR")))</f>
        <v>0.71599999999999997</v>
      </c>
      <c r="AC21" s="284">
        <f>IF('PAH data'!AB21="","",IF(ISNUMBER('PAH data'!AB21)=TRUE, IF('PAH data'!AB21&lt;'PAH data'!AB$38, "ERROR", 'PAH data'!AB21/1000), IF('PAH data'!AB21="&lt;LOD",'PAH data'!AB$38/1000, "ERROR")))</f>
        <v>0.55400000000000005</v>
      </c>
      <c r="AD21" s="284">
        <f>IF('PAH data'!AC21="","",IF(ISNUMBER('PAH data'!AC21)=TRUE, IF('PAH data'!AC21&lt;'PAH data'!AC$38, "ERROR", 'PAH data'!AC21/1000), IF('PAH data'!AC21="&lt;LOD",'PAH data'!AC$38/1000, "ERROR")))</f>
        <v>2.4500000000000002</v>
      </c>
      <c r="AE21" s="284">
        <f>IF('PAH data'!AD21="","",IF(ISNUMBER('PAH data'!AD21)=TRUE, IF('PAH data'!AD21&lt;'PAH data'!AD$38, "ERROR", 'PAH data'!AD21/1000), IF('PAH data'!AD21="&lt;LOD",'PAH data'!AD$38/1000, "ERROR")))</f>
        <v>0.20699999999999999</v>
      </c>
      <c r="AF21" s="284">
        <f>IF('PAH data'!AE21="","",IF(ISNUMBER('PAH data'!AE21)=TRUE, IF('PAH data'!AE21&lt;'PAH data'!AE$38, "ERROR", 'PAH data'!AE21/1000), IF('PAH data'!AE21="&lt;LOD",'PAH data'!AE$38/1000, "ERROR")))</f>
        <v>2.2599999999999998</v>
      </c>
      <c r="AG21" s="284">
        <f>IF('PAH data'!AF21="","",IF(ISNUMBER('PAH data'!AF21)=TRUE, IF('PAH data'!AF21&lt;'PAH data'!AF$38, "ERROR", 'PAH data'!AF21/1000), IF('PAH data'!AF21="&lt;LOD",'PAH data'!AF$38/1000, "ERROR")))</f>
        <v>1.59</v>
      </c>
      <c r="AH21" s="284">
        <f>IF('PAH data'!AG21="","",IF(ISNUMBER('PAH data'!AG21)=TRUE, IF('PAH data'!AG21&lt;'PAH data'!AG$38, "ERROR", 'PAH data'!AG21), IF('PAH data'!AG21="&lt;LOD",'PAH data'!AG$38, "ERROR")))</f>
        <v>4440</v>
      </c>
      <c r="AI21" s="16"/>
    </row>
    <row r="22" spans="7:35" ht="20.100000000000001" customHeight="1" x14ac:dyDescent="0.2">
      <c r="G22" s="15"/>
      <c r="H22" s="42" t="str">
        <f>IF('PAH data'!H22="","",'PAH data'!H22)</f>
        <v>2015/23404</v>
      </c>
      <c r="I22" s="43" t="str">
        <f>IF('PAH data'!I22="","",'PAH data'!I22)</f>
        <v>Area i</v>
      </c>
      <c r="J22" s="278"/>
      <c r="K22" s="148">
        <f>IF('PAH data'!J22="","",'PAH data'!J22)</f>
        <v>15</v>
      </c>
      <c r="L22" s="127">
        <f>IF('PAH data'!K22="","",IF(ISNUMBER('PAH data'!K22)=TRUE, IF('PAH data'!K22&lt;'PAH data'!K$38, "ERROR", 'PAH data'!K22/1000), IF('PAH data'!K22="&lt;LOD",'PAH data'!K$38/1000, "ERROR")))</f>
        <v>8.14E-2</v>
      </c>
      <c r="M22" s="326">
        <f>IF('PAH data'!L22="","",IF(ISNUMBER('PAH data'!L22)=TRUE, IF('PAH data'!L22&lt;'PAH data'!L$38, "ERROR", 'PAH data'!L22/1000), IF('PAH data'!L22="&lt;LOD",'PAH data'!L$38/1000, "ERROR")))</f>
        <v>0.65900000000000003</v>
      </c>
      <c r="N22" s="326">
        <f>IF('PAH data'!M22="","",IF(ISNUMBER('PAH data'!M22)=TRUE, IF('PAH data'!M22&lt;'PAH data'!M$38, "ERROR", 'PAH data'!M22/1000), IF('PAH data'!M22="&lt;LOD",'PAH data'!M$38/1000, "ERROR")))</f>
        <v>0.376</v>
      </c>
      <c r="O22" s="326">
        <f>IF('PAH data'!N22="","",IF(ISNUMBER('PAH data'!N22)=TRUE, IF('PAH data'!N22&lt;'PAH data'!N$38, "ERROR", 'PAH data'!N22/1000), IF('PAH data'!N22="&lt;LOD",'PAH data'!N$38/1000, "ERROR")))</f>
        <v>0.79900000000000004</v>
      </c>
      <c r="P22" s="326">
        <f>IF('PAH data'!O22="","",IF(ISNUMBER('PAH data'!O22)=TRUE, IF('PAH data'!O22&lt;'PAH data'!O$38, "ERROR", 'PAH data'!O22/1000), IF('PAH data'!O22="&lt;LOD",'PAH data'!O$38/1000, "ERROR")))</f>
        <v>0.90400000000000003</v>
      </c>
      <c r="Q22" s="326">
        <f>IF('PAH data'!P22="","",IF(ISNUMBER('PAH data'!P22)=TRUE, IF('PAH data'!P22&lt;'PAH data'!P$38, "ERROR", 'PAH data'!P22/1000), IF('PAH data'!P22="&lt;LOD",'PAH data'!P$38/1000, "ERROR")))</f>
        <v>1.08</v>
      </c>
      <c r="R22" s="326">
        <f>IF('PAH data'!Q22="","",IF(ISNUMBER('PAH data'!Q22)=TRUE, IF('PAH data'!Q22&lt;'PAH data'!Q$38, "ERROR", 'PAH data'!Q22/1000), IF('PAH data'!Q22="&lt;LOD",'PAH data'!Q$38/1000, "ERROR")))</f>
        <v>0.76700000000000002</v>
      </c>
      <c r="S22" s="326">
        <f>IF('PAH data'!R22="","",IF(ISNUMBER('PAH data'!R22)=TRUE, IF('PAH data'!R22&lt;'PAH data'!R$38, "ERROR", 'PAH data'!R22/1000), IF('PAH data'!R22="&lt;LOD",'PAH data'!R$38/1000, "ERROR")))</f>
        <v>0.752</v>
      </c>
      <c r="T22" s="326">
        <f>IF('PAH data'!S22="","",IF(ISNUMBER('PAH data'!S22)=TRUE, IF('PAH data'!S22&lt;'PAH data'!S$38, "ERROR", 'PAH data'!S22/1000), IF('PAH data'!S22="&lt;LOD",'PAH data'!S$38/1000, "ERROR")))</f>
        <v>0.40300000000000002</v>
      </c>
      <c r="U22" s="326">
        <f>IF('PAH data'!T22="","",IF(ISNUMBER('PAH data'!T22)=TRUE, IF('PAH data'!T22&lt;'PAH data'!T$38, "ERROR", 'PAH data'!T22/1000), IF('PAH data'!T22="&lt;LOD",'PAH data'!T$38/1000, "ERROR")))</f>
        <v>6.11</v>
      </c>
      <c r="V22" s="326">
        <f>IF('PAH data'!U22="","",IF(ISNUMBER('PAH data'!U22)=TRUE, IF('PAH data'!U22&lt;'PAH data'!U$38, "ERROR", 'PAH data'!U22/1000), IF('PAH data'!U22="&lt;LOD",'PAH data'!U$38/1000, "ERROR")))</f>
        <v>3.46</v>
      </c>
      <c r="W22" s="326">
        <f>IF('PAH data'!V22="","",IF(ISNUMBER('PAH data'!V22)=TRUE, IF('PAH data'!V22&lt;'PAH data'!V$38, "ERROR", 'PAH data'!V22/1000), IF('PAH data'!V22="&lt;LOD",'PAH data'!V$38/1000, "ERROR")))</f>
        <v>8.91</v>
      </c>
      <c r="X22" s="326">
        <f>IF('PAH data'!W22="","",IF(ISNUMBER('PAH data'!W22)=TRUE, IF('PAH data'!W22&lt;'PAH data'!W$38, "ERROR", 'PAH data'!W22/1000), IF('PAH data'!W22="&lt;LOD",'PAH data'!W$38/1000, "ERROR")))</f>
        <v>12.7</v>
      </c>
      <c r="Y22" s="284">
        <f>IF('PAH data'!X22="","",IF(ISNUMBER('PAH data'!X22)=TRUE, IF('PAH data'!X22&lt;'PAH data'!X$38, "ERROR", 'PAH data'!X22/1000), IF('PAH data'!X22="&lt;LOD",'PAH data'!X$38/1000, "ERROR")))</f>
        <v>0.65600000000000003</v>
      </c>
      <c r="Z22" s="284">
        <f>IF('PAH data'!Y22="","",IF(ISNUMBER('PAH data'!Y22)=TRUE, IF('PAH data'!Y22&lt;'PAH data'!Y$38, "ERROR", 'PAH data'!Y22/1000), IF('PAH data'!Y22="&lt;LOD",'PAH data'!Y$38/1000, "ERROR")))</f>
        <v>0.17199999999999999</v>
      </c>
      <c r="AA22" s="284">
        <f>IF('PAH data'!Z22="","",IF(ISNUMBER('PAH data'!Z22)=TRUE, IF('PAH data'!Z22&lt;'PAH data'!Z$38, "ERROR", 'PAH data'!Z22/1000), IF('PAH data'!Z22="&lt;LOD",'PAH data'!Z$38/1000, "ERROR")))</f>
        <v>1.64</v>
      </c>
      <c r="AB22" s="284">
        <f>IF('PAH data'!AA22="","",IF(ISNUMBER('PAH data'!AA22)=TRUE, IF('PAH data'!AA22&lt;'PAH data'!AA$38, "ERROR", 'PAH data'!AA22/1000), IF('PAH data'!AA22="&lt;LOD",'PAH data'!AA$38/1000, "ERROR")))</f>
        <v>0.78800000000000003</v>
      </c>
      <c r="AC22" s="284">
        <f>IF('PAH data'!AB22="","",IF(ISNUMBER('PAH data'!AB22)=TRUE, IF('PAH data'!AB22&lt;'PAH data'!AB$38, "ERROR", 'PAH data'!AB22/1000), IF('PAH data'!AB22="&lt;LOD",'PAH data'!AB$38/1000, "ERROR")))</f>
        <v>0.59399999999999997</v>
      </c>
      <c r="AD22" s="284">
        <f>IF('PAH data'!AC22="","",IF(ISNUMBER('PAH data'!AC22)=TRUE, IF('PAH data'!AC22&lt;'PAH data'!AC$38, "ERROR", 'PAH data'!AC22/1000), IF('PAH data'!AC22="&lt;LOD",'PAH data'!AC$38/1000, "ERROR")))</f>
        <v>1.83</v>
      </c>
      <c r="AE22" s="284">
        <f>IF('PAH data'!AD22="","",IF(ISNUMBER('PAH data'!AD22)=TRUE, IF('PAH data'!AD22&lt;'PAH data'!AD$38, "ERROR", 'PAH data'!AD22/1000), IF('PAH data'!AD22="&lt;LOD",'PAH data'!AD$38/1000, "ERROR")))</f>
        <v>0.21299999999999999</v>
      </c>
      <c r="AF22" s="284">
        <f>IF('PAH data'!AE22="","",IF(ISNUMBER('PAH data'!AE22)=TRUE, IF('PAH data'!AE22&lt;'PAH data'!AE$38, "ERROR", 'PAH data'!AE22/1000), IF('PAH data'!AE22="&lt;LOD",'PAH data'!AE$38/1000, "ERROR")))</f>
        <v>1.94</v>
      </c>
      <c r="AG22" s="284">
        <f>IF('PAH data'!AF22="","",IF(ISNUMBER('PAH data'!AF22)=TRUE, IF('PAH data'!AF22&lt;'PAH data'!AF$38, "ERROR", 'PAH data'!AF22/1000), IF('PAH data'!AF22="&lt;LOD",'PAH data'!AF$38/1000, "ERROR")))</f>
        <v>1.47</v>
      </c>
      <c r="AH22" s="284">
        <f>IF('PAH data'!AG22="","",IF(ISNUMBER('PAH data'!AG22)=TRUE, IF('PAH data'!AG22&lt;'PAH data'!AG$38, "ERROR", 'PAH data'!AG22), IF('PAH data'!AG22="&lt;LOD",'PAH data'!AG$38, "ERROR")))</f>
        <v>2330</v>
      </c>
      <c r="AI22" s="16"/>
    </row>
    <row r="23" spans="7:35" ht="20.100000000000001" customHeight="1" x14ac:dyDescent="0.2">
      <c r="G23" s="15"/>
      <c r="H23" s="42" t="str">
        <f>IF('PAH data'!H23="","",'PAH data'!H23)</f>
        <v>2015/23405</v>
      </c>
      <c r="I23" s="43" t="str">
        <f>IF('PAH data'!I23="","",'PAH data'!I23)</f>
        <v>Area i</v>
      </c>
      <c r="J23" s="278"/>
      <c r="K23" s="148">
        <f>IF('PAH data'!J23="","",'PAH data'!J23)</f>
        <v>16</v>
      </c>
      <c r="L23" s="127">
        <f>IF('PAH data'!K23="","",IF(ISNUMBER('PAH data'!K23)=TRUE, IF('PAH data'!K23&lt;'PAH data'!K$38, "ERROR", 'PAH data'!K23/1000), IF('PAH data'!K23="&lt;LOD",'PAH data'!K$38/1000, "ERROR")))</f>
        <v>4.99E-2</v>
      </c>
      <c r="M23" s="326">
        <f>IF('PAH data'!L23="","",IF(ISNUMBER('PAH data'!L23)=TRUE, IF('PAH data'!L23&lt;'PAH data'!L$38, "ERROR", 'PAH data'!L23/1000), IF('PAH data'!L23="&lt;LOD",'PAH data'!L$38/1000, "ERROR")))</f>
        <v>0.33400000000000002</v>
      </c>
      <c r="N23" s="326">
        <f>IF('PAH data'!M23="","",IF(ISNUMBER('PAH data'!M23)=TRUE, IF('PAH data'!M23&lt;'PAH data'!M$38, "ERROR", 'PAH data'!M23/1000), IF('PAH data'!M23="&lt;LOD",'PAH data'!M$38/1000, "ERROR")))</f>
        <v>0.16500000000000001</v>
      </c>
      <c r="O23" s="326">
        <f>IF('PAH data'!N23="","",IF(ISNUMBER('PAH data'!N23)=TRUE, IF('PAH data'!N23&lt;'PAH data'!N$38, "ERROR", 'PAH data'!N23/1000), IF('PAH data'!N23="&lt;LOD",'PAH data'!N$38/1000, "ERROR")))</f>
        <v>0.31</v>
      </c>
      <c r="P23" s="326">
        <f>IF('PAH data'!O23="","",IF(ISNUMBER('PAH data'!O23)=TRUE, IF('PAH data'!O23&lt;'PAH data'!O$38, "ERROR", 'PAH data'!O23/1000), IF('PAH data'!O23="&lt;LOD",'PAH data'!O$38/1000, "ERROR")))</f>
        <v>0.38700000000000001</v>
      </c>
      <c r="Q23" s="326">
        <f>IF('PAH data'!P23="","",IF(ISNUMBER('PAH data'!P23)=TRUE, IF('PAH data'!P23&lt;'PAH data'!P$38, "ERROR", 'PAH data'!P23/1000), IF('PAH data'!P23="&lt;LOD",'PAH data'!P$38/1000, "ERROR")))</f>
        <v>0.44600000000000001</v>
      </c>
      <c r="R23" s="326">
        <f>IF('PAH data'!Q23="","",IF(ISNUMBER('PAH data'!Q23)=TRUE, IF('PAH data'!Q23&lt;'PAH data'!Q$38, "ERROR", 'PAH data'!Q23/1000), IF('PAH data'!Q23="&lt;LOD",'PAH data'!Q$38/1000, "ERROR")))</f>
        <v>0.32300000000000001</v>
      </c>
      <c r="S23" s="326">
        <f>IF('PAH data'!R23="","",IF(ISNUMBER('PAH data'!R23)=TRUE, IF('PAH data'!R23&lt;'PAH data'!R$38, "ERROR", 'PAH data'!R23/1000), IF('PAH data'!R23="&lt;LOD",'PAH data'!R$38/1000, "ERROR")))</f>
        <v>0.308</v>
      </c>
      <c r="T23" s="326">
        <f>IF('PAH data'!S23="","",IF(ISNUMBER('PAH data'!S23)=TRUE, IF('PAH data'!S23&lt;'PAH data'!S$38, "ERROR", 'PAH data'!S23/1000), IF('PAH data'!S23="&lt;LOD",'PAH data'!S$38/1000, "ERROR")))</f>
        <v>0.17199999999999999</v>
      </c>
      <c r="U23" s="326">
        <f>IF('PAH data'!T23="","",IF(ISNUMBER('PAH data'!T23)=TRUE, IF('PAH data'!T23&lt;'PAH data'!T$38, "ERROR", 'PAH data'!T23/1000), IF('PAH data'!T23="&lt;LOD",'PAH data'!T$38/1000, "ERROR")))</f>
        <v>2.4</v>
      </c>
      <c r="V23" s="326">
        <f>IF('PAH data'!U23="","",IF(ISNUMBER('PAH data'!U23)=TRUE, IF('PAH data'!U23&lt;'PAH data'!U$38, "ERROR", 'PAH data'!U23/1000), IF('PAH data'!U23="&lt;LOD",'PAH data'!U$38/1000, "ERROR")))</f>
        <v>1.3</v>
      </c>
      <c r="W23" s="326">
        <f>IF('PAH data'!V23="","",IF(ISNUMBER('PAH data'!V23)=TRUE, IF('PAH data'!V23&lt;'PAH data'!V$38, "ERROR", 'PAH data'!V23/1000), IF('PAH data'!V23="&lt;LOD",'PAH data'!V$38/1000, "ERROR")))</f>
        <v>3.21</v>
      </c>
      <c r="X23" s="326">
        <f>IF('PAH data'!W23="","",IF(ISNUMBER('PAH data'!W23)=TRUE, IF('PAH data'!W23&lt;'PAH data'!W$38, "ERROR", 'PAH data'!W23/1000), IF('PAH data'!W23="&lt;LOD",'PAH data'!W$38/1000, "ERROR")))</f>
        <v>4.68</v>
      </c>
      <c r="Y23" s="284">
        <f>IF('PAH data'!X23="","",IF(ISNUMBER('PAH data'!X23)=TRUE, IF('PAH data'!X23&lt;'PAH data'!X$38, "ERROR", 'PAH data'!X23/1000), IF('PAH data'!X23="&lt;LOD",'PAH data'!X$38/1000, "ERROR")))</f>
        <v>0.25900000000000001</v>
      </c>
      <c r="Z23" s="284">
        <f>IF('PAH data'!Y23="","",IF(ISNUMBER('PAH data'!Y23)=TRUE, IF('PAH data'!Y23&lt;'PAH data'!Y$38, "ERROR", 'PAH data'!Y23/1000), IF('PAH data'!Y23="&lt;LOD",'PAH data'!Y$38/1000, "ERROR")))</f>
        <v>7.4400000000000008E-2</v>
      </c>
      <c r="AA23" s="284">
        <f>IF('PAH data'!Z23="","",IF(ISNUMBER('PAH data'!Z23)=TRUE, IF('PAH data'!Z23&lt;'PAH data'!Z$38, "ERROR", 'PAH data'!Z23/1000), IF('PAH data'!Z23="&lt;LOD",'PAH data'!Z$38/1000, "ERROR")))</f>
        <v>0.66100000000000003</v>
      </c>
      <c r="AB23" s="284">
        <f>IF('PAH data'!AA23="","",IF(ISNUMBER('PAH data'!AA23)=TRUE, IF('PAH data'!AA23&lt;'PAH data'!AA$38, "ERROR", 'PAH data'!AA23/1000), IF('PAH data'!AA23="&lt;LOD",'PAH data'!AA$38/1000, "ERROR")))</f>
        <v>0.371</v>
      </c>
      <c r="AC23" s="284">
        <f>IF('PAH data'!AB23="","",IF(ISNUMBER('PAH data'!AB23)=TRUE, IF('PAH data'!AB23&lt;'PAH data'!AB$38, "ERROR", 'PAH data'!AB23/1000), IF('PAH data'!AB23="&lt;LOD",'PAH data'!AB$38/1000, "ERROR")))</f>
        <v>0.26</v>
      </c>
      <c r="AD23" s="284">
        <f>IF('PAH data'!AC23="","",IF(ISNUMBER('PAH data'!AC23)=TRUE, IF('PAH data'!AC23&lt;'PAH data'!AC$38, "ERROR", 'PAH data'!AC23/1000), IF('PAH data'!AC23="&lt;LOD",'PAH data'!AC$38/1000, "ERROR")))</f>
        <v>0.77</v>
      </c>
      <c r="AE23" s="284">
        <f>IF('PAH data'!AD23="","",IF(ISNUMBER('PAH data'!AD23)=TRUE, IF('PAH data'!AD23&lt;'PAH data'!AD$38, "ERROR", 'PAH data'!AD23/1000), IF('PAH data'!AD23="&lt;LOD",'PAH data'!AD$38/1000, "ERROR")))</f>
        <v>9.0700000000000003E-2</v>
      </c>
      <c r="AF23" s="284">
        <f>IF('PAH data'!AE23="","",IF(ISNUMBER('PAH data'!AE23)=TRUE, IF('PAH data'!AE23&lt;'PAH data'!AE$38, "ERROR", 'PAH data'!AE23/1000), IF('PAH data'!AE23="&lt;LOD",'PAH data'!AE$38/1000, "ERROR")))</f>
        <v>0.77600000000000002</v>
      </c>
      <c r="AG23" s="284">
        <f>IF('PAH data'!AF23="","",IF(ISNUMBER('PAH data'!AF23)=TRUE, IF('PAH data'!AF23&lt;'PAH data'!AF$38, "ERROR", 'PAH data'!AF23/1000), IF('PAH data'!AF23="&lt;LOD",'PAH data'!AF$38/1000, "ERROR")))</f>
        <v>0.66300000000000003</v>
      </c>
      <c r="AH23" s="284">
        <f>IF('PAH data'!AG23="","",IF(ISNUMBER('PAH data'!AG23)=TRUE, IF('PAH data'!AG23&lt;'PAH data'!AG$38, "ERROR", 'PAH data'!AG23), IF('PAH data'!AG23="&lt;LOD",'PAH data'!AG$38, "ERROR")))</f>
        <v>1130</v>
      </c>
      <c r="AI23" s="16"/>
    </row>
    <row r="24" spans="7:35" ht="20.100000000000001" customHeight="1" x14ac:dyDescent="0.2">
      <c r="G24" s="15"/>
      <c r="H24" s="42" t="str">
        <f>IF('PAH data'!H24="","",'PAH data'!H24)</f>
        <v>2015/23406</v>
      </c>
      <c r="I24" s="43" t="str">
        <f>IF('PAH data'!I24="","",'PAH data'!I24)</f>
        <v>Area i</v>
      </c>
      <c r="J24" s="278"/>
      <c r="K24" s="148">
        <f>IF('PAH data'!J24="","",'PAH data'!J24)</f>
        <v>17</v>
      </c>
      <c r="L24" s="127">
        <f>IF('PAH data'!K24="","",IF(ISNUMBER('PAH data'!K24)=TRUE, IF('PAH data'!K24&lt;'PAH data'!K$38, "ERROR", 'PAH data'!K24/1000), IF('PAH data'!K24="&lt;LOD",'PAH data'!K$38/1000, "ERROR")))</f>
        <v>7.3300000000000004E-2</v>
      </c>
      <c r="M24" s="326">
        <f>IF('PAH data'!L24="","",IF(ISNUMBER('PAH data'!L24)=TRUE, IF('PAH data'!L24&lt;'PAH data'!L$38, "ERROR", 'PAH data'!L24/1000), IF('PAH data'!L24="&lt;LOD",'PAH data'!L$38/1000, "ERROR")))</f>
        <v>0.49099999999999999</v>
      </c>
      <c r="N24" s="326">
        <f>IF('PAH data'!M24="","",IF(ISNUMBER('PAH data'!M24)=TRUE, IF('PAH data'!M24&lt;'PAH data'!M$38, "ERROR", 'PAH data'!M24/1000), IF('PAH data'!M24="&lt;LOD",'PAH data'!M$38/1000, "ERROR")))</f>
        <v>0.33700000000000002</v>
      </c>
      <c r="O24" s="326">
        <f>IF('PAH data'!N24="","",IF(ISNUMBER('PAH data'!N24)=TRUE, IF('PAH data'!N24&lt;'PAH data'!N$38, "ERROR", 'PAH data'!N24/1000), IF('PAH data'!N24="&lt;LOD",'PAH data'!N$38/1000, "ERROR")))</f>
        <v>0.79300000000000004</v>
      </c>
      <c r="P24" s="326">
        <f>IF('PAH data'!O24="","",IF(ISNUMBER('PAH data'!O24)=TRUE, IF('PAH data'!O24&lt;'PAH data'!O$38, "ERROR", 'PAH data'!O24/1000), IF('PAH data'!O24="&lt;LOD",'PAH data'!O$38/1000, "ERROR")))</f>
        <v>0.85799999999999998</v>
      </c>
      <c r="Q24" s="326">
        <f>IF('PAH data'!P24="","",IF(ISNUMBER('PAH data'!P24)=TRUE, IF('PAH data'!P24&lt;'PAH data'!P$38, "ERROR", 'PAH data'!P24/1000), IF('PAH data'!P24="&lt;LOD",'PAH data'!P$38/1000, "ERROR")))</f>
        <v>0.92900000000000005</v>
      </c>
      <c r="R24" s="326">
        <f>IF('PAH data'!Q24="","",IF(ISNUMBER('PAH data'!Q24)=TRUE, IF('PAH data'!Q24&lt;'PAH data'!Q$38, "ERROR", 'PAH data'!Q24/1000), IF('PAH data'!Q24="&lt;LOD",'PAH data'!Q$38/1000, "ERROR")))</f>
        <v>0.7</v>
      </c>
      <c r="S24" s="326">
        <f>IF('PAH data'!R24="","",IF(ISNUMBER('PAH data'!R24)=TRUE, IF('PAH data'!R24&lt;'PAH data'!R$38, "ERROR", 'PAH data'!R24/1000), IF('PAH data'!R24="&lt;LOD",'PAH data'!R$38/1000, "ERROR")))</f>
        <v>0.69399999999999995</v>
      </c>
      <c r="T24" s="326">
        <f>IF('PAH data'!S24="","",IF(ISNUMBER('PAH data'!S24)=TRUE, IF('PAH data'!S24&lt;'PAH data'!S$38, "ERROR", 'PAH data'!S24/1000), IF('PAH data'!S24="&lt;LOD",'PAH data'!S$38/1000, "ERROR")))</f>
        <v>0.378</v>
      </c>
      <c r="U24" s="326">
        <f>IF('PAH data'!T24="","",IF(ISNUMBER('PAH data'!T24)=TRUE, IF('PAH data'!T24&lt;'PAH data'!T$38, "ERROR", 'PAH data'!T24/1000), IF('PAH data'!T24="&lt;LOD",'PAH data'!T$38/1000, "ERROR")))</f>
        <v>5.45</v>
      </c>
      <c r="V24" s="326">
        <f>IF('PAH data'!U24="","",IF(ISNUMBER('PAH data'!U24)=TRUE, IF('PAH data'!U24&lt;'PAH data'!U$38, "ERROR", 'PAH data'!U24/1000), IF('PAH data'!U24="&lt;LOD",'PAH data'!U$38/1000, "ERROR")))</f>
        <v>3.14</v>
      </c>
      <c r="W24" s="326">
        <f>IF('PAH data'!V24="","",IF(ISNUMBER('PAH data'!V24)=TRUE, IF('PAH data'!V24&lt;'PAH data'!V$38, "ERROR", 'PAH data'!V24/1000), IF('PAH data'!V24="&lt;LOD",'PAH data'!V$38/1000, "ERROR")))</f>
        <v>7.27</v>
      </c>
      <c r="X24" s="326">
        <f>IF('PAH data'!W24="","",IF(ISNUMBER('PAH data'!W24)=TRUE, IF('PAH data'!W24&lt;'PAH data'!W$38, "ERROR", 'PAH data'!W24/1000), IF('PAH data'!W24="&lt;LOD",'PAH data'!W$38/1000, "ERROR")))</f>
        <v>10.199999999999999</v>
      </c>
      <c r="Y24" s="284">
        <f>IF('PAH data'!X24="","",IF(ISNUMBER('PAH data'!X24)=TRUE, IF('PAH data'!X24&lt;'PAH data'!X$38, "ERROR", 'PAH data'!X24/1000), IF('PAH data'!X24="&lt;LOD",'PAH data'!X$38/1000, "ERROR")))</f>
        <v>0.63100000000000001</v>
      </c>
      <c r="Z24" s="284">
        <f>IF('PAH data'!Y24="","",IF(ISNUMBER('PAH data'!Y24)=TRUE, IF('PAH data'!Y24&lt;'PAH data'!Y$38, "ERROR", 'PAH data'!Y24/1000), IF('PAH data'!Y24="&lt;LOD",'PAH data'!Y$38/1000, "ERROR")))</f>
        <v>0.159</v>
      </c>
      <c r="AA24" s="284">
        <f>IF('PAH data'!Z24="","",IF(ISNUMBER('PAH data'!Z24)=TRUE, IF('PAH data'!Z24&lt;'PAH data'!Z$38, "ERROR", 'PAH data'!Z24/1000), IF('PAH data'!Z24="&lt;LOD",'PAH data'!Z$38/1000, "ERROR")))</f>
        <v>1.57</v>
      </c>
      <c r="AB24" s="284">
        <f>IF('PAH data'!AA24="","",IF(ISNUMBER('PAH data'!AA24)=TRUE, IF('PAH data'!AA24&lt;'PAH data'!AA$38, "ERROR", 'PAH data'!AA24/1000), IF('PAH data'!AA24="&lt;LOD",'PAH data'!AA$38/1000, "ERROR")))</f>
        <v>0.64900000000000002</v>
      </c>
      <c r="AC24" s="284">
        <f>IF('PAH data'!AB24="","",IF(ISNUMBER('PAH data'!AB24)=TRUE, IF('PAH data'!AB24&lt;'PAH data'!AB$38, "ERROR", 'PAH data'!AB24/1000), IF('PAH data'!AB24="&lt;LOD",'PAH data'!AB$38/1000, "ERROR")))</f>
        <v>0.54700000000000004</v>
      </c>
      <c r="AD24" s="284">
        <f>IF('PAH data'!AC24="","",IF(ISNUMBER('PAH data'!AC24)=TRUE, IF('PAH data'!AC24&lt;'PAH data'!AC$38, "ERROR", 'PAH data'!AC24/1000), IF('PAH data'!AC24="&lt;LOD",'PAH data'!AC$38/1000, "ERROR")))</f>
        <v>1.68</v>
      </c>
      <c r="AE24" s="284">
        <f>IF('PAH data'!AD24="","",IF(ISNUMBER('PAH data'!AD24)=TRUE, IF('PAH data'!AD24&lt;'PAH data'!AD$38, "ERROR", 'PAH data'!AD24/1000), IF('PAH data'!AD24="&lt;LOD",'PAH data'!AD$38/1000, "ERROR")))</f>
        <v>0.20100000000000001</v>
      </c>
      <c r="AF24" s="284">
        <f>IF('PAH data'!AE24="","",IF(ISNUMBER('PAH data'!AE24)=TRUE, IF('PAH data'!AE24&lt;'PAH data'!AE$38, "ERROR", 'PAH data'!AE24/1000), IF('PAH data'!AE24="&lt;LOD",'PAH data'!AE$38/1000, "ERROR")))</f>
        <v>1.81</v>
      </c>
      <c r="AG24" s="284">
        <f>IF('PAH data'!AF24="","",IF(ISNUMBER('PAH data'!AF24)=TRUE, IF('PAH data'!AF24&lt;'PAH data'!AF$38, "ERROR", 'PAH data'!AF24/1000), IF('PAH data'!AF24="&lt;LOD",'PAH data'!AF$38/1000, "ERROR")))</f>
        <v>1.43</v>
      </c>
      <c r="AH24" s="284">
        <f>IF('PAH data'!AG24="","",IF(ISNUMBER('PAH data'!AG24)=TRUE, IF('PAH data'!AG24&lt;'PAH data'!AG$38, "ERROR", 'PAH data'!AG24), IF('PAH data'!AG24="&lt;LOD",'PAH data'!AG$38, "ERROR")))</f>
        <v>2860</v>
      </c>
      <c r="AI24" s="16"/>
    </row>
    <row r="25" spans="7:35" ht="20.100000000000001" customHeight="1" x14ac:dyDescent="0.2">
      <c r="G25" s="15"/>
      <c r="H25" s="42" t="str">
        <f>IF('PAH data'!H25="","",'PAH data'!H25)</f>
        <v>2015/23407</v>
      </c>
      <c r="I25" s="43" t="str">
        <f>IF('PAH data'!I25="","",'PAH data'!I25)</f>
        <v>Area i</v>
      </c>
      <c r="J25" s="278"/>
      <c r="K25" s="148">
        <f>IF('PAH data'!J25="","",'PAH data'!J25)</f>
        <v>18</v>
      </c>
      <c r="L25" s="127">
        <f>IF('PAH data'!K25="","",IF(ISNUMBER('PAH data'!K25)=TRUE, IF('PAH data'!K25&lt;'PAH data'!K$38, "ERROR", 'PAH data'!K25/1000), IF('PAH data'!K25="&lt;LOD",'PAH data'!K$38/1000, "ERROR")))</f>
        <v>4.9799999999999997E-2</v>
      </c>
      <c r="M25" s="326">
        <f>IF('PAH data'!L25="","",IF(ISNUMBER('PAH data'!L25)=TRUE, IF('PAH data'!L25&lt;'PAH data'!L$38, "ERROR", 'PAH data'!L25/1000), IF('PAH data'!L25="&lt;LOD",'PAH data'!L$38/1000, "ERROR")))</f>
        <v>0.26700000000000002</v>
      </c>
      <c r="N25" s="326">
        <f>IF('PAH data'!M25="","",IF(ISNUMBER('PAH data'!M25)=TRUE, IF('PAH data'!M25&lt;'PAH data'!M$38, "ERROR", 'PAH data'!M25/1000), IF('PAH data'!M25="&lt;LOD",'PAH data'!M$38/1000, "ERROR")))</f>
        <v>0.28299999999999997</v>
      </c>
      <c r="O25" s="326">
        <f>IF('PAH data'!N25="","",IF(ISNUMBER('PAH data'!N25)=TRUE, IF('PAH data'!N25&lt;'PAH data'!N$38, "ERROR", 'PAH data'!N25/1000), IF('PAH data'!N25="&lt;LOD",'PAH data'!N$38/1000, "ERROR")))</f>
        <v>0.71599999999999997</v>
      </c>
      <c r="P25" s="326">
        <f>IF('PAH data'!O25="","",IF(ISNUMBER('PAH data'!O25)=TRUE, IF('PAH data'!O25&lt;'PAH data'!O$38, "ERROR", 'PAH data'!O25/1000), IF('PAH data'!O25="&lt;LOD",'PAH data'!O$38/1000, "ERROR")))</f>
        <v>0.74299999999999999</v>
      </c>
      <c r="Q25" s="326">
        <f>IF('PAH data'!P25="","",IF(ISNUMBER('PAH data'!P25)=TRUE, IF('PAH data'!P25&lt;'PAH data'!P$38, "ERROR", 'PAH data'!P25/1000), IF('PAH data'!P25="&lt;LOD",'PAH data'!P$38/1000, "ERROR")))</f>
        <v>0.85199999999999998</v>
      </c>
      <c r="R25" s="326">
        <f>IF('PAH data'!Q25="","",IF(ISNUMBER('PAH data'!Q25)=TRUE, IF('PAH data'!Q25&lt;'PAH data'!Q$38, "ERROR", 'PAH data'!Q25/1000), IF('PAH data'!Q25="&lt;LOD",'PAH data'!Q$38/1000, "ERROR")))</f>
        <v>0.70199999999999996</v>
      </c>
      <c r="S25" s="326">
        <f>IF('PAH data'!R25="","",IF(ISNUMBER('PAH data'!R25)=TRUE, IF('PAH data'!R25&lt;'PAH data'!R$38, "ERROR", 'PAH data'!R25/1000), IF('PAH data'!R25="&lt;LOD",'PAH data'!R$38/1000, "ERROR")))</f>
        <v>0.67900000000000005</v>
      </c>
      <c r="T25" s="326">
        <f>IF('PAH data'!S25="","",IF(ISNUMBER('PAH data'!S25)=TRUE, IF('PAH data'!S25&lt;'PAH data'!S$38, "ERROR", 'PAH data'!S25/1000), IF('PAH data'!S25="&lt;LOD",'PAH data'!S$38/1000, "ERROR")))</f>
        <v>0.33100000000000002</v>
      </c>
      <c r="U25" s="326">
        <f>IF('PAH data'!T25="","",IF(ISNUMBER('PAH data'!T25)=TRUE, IF('PAH data'!T25&lt;'PAH data'!T$38, "ERROR", 'PAH data'!T25/1000), IF('PAH data'!T25="&lt;LOD",'PAH data'!T$38/1000, "ERROR")))</f>
        <v>6.79</v>
      </c>
      <c r="V25" s="326">
        <f>IF('PAH data'!U25="","",IF(ISNUMBER('PAH data'!U25)=TRUE, IF('PAH data'!U25&lt;'PAH data'!U$38, "ERROR", 'PAH data'!U25/1000), IF('PAH data'!U25="&lt;LOD",'PAH data'!U$38/1000, "ERROR")))</f>
        <v>3.87</v>
      </c>
      <c r="W25" s="326">
        <f>IF('PAH data'!V25="","",IF(ISNUMBER('PAH data'!V25)=TRUE, IF('PAH data'!V25&lt;'PAH data'!V$38, "ERROR", 'PAH data'!V25/1000), IF('PAH data'!V25="&lt;LOD",'PAH data'!V$38/1000, "ERROR")))</f>
        <v>10.199999999999999</v>
      </c>
      <c r="X25" s="326">
        <f>IF('PAH data'!W25="","",IF(ISNUMBER('PAH data'!W25)=TRUE, IF('PAH data'!W25&lt;'PAH data'!W$38, "ERROR", 'PAH data'!W25/1000), IF('PAH data'!W25="&lt;LOD",'PAH data'!W$38/1000, "ERROR")))</f>
        <v>14.3</v>
      </c>
      <c r="Y25" s="284">
        <f>IF('PAH data'!X25="","",IF(ISNUMBER('PAH data'!X25)=TRUE, IF('PAH data'!X25&lt;'PAH data'!X$38, "ERROR", 'PAH data'!X25/1000), IF('PAH data'!X25="&lt;LOD",'PAH data'!X$38/1000, "ERROR")))</f>
        <v>0.60799999999999998</v>
      </c>
      <c r="Z25" s="284">
        <f>IF('PAH data'!Y25="","",IF(ISNUMBER('PAH data'!Y25)=TRUE, IF('PAH data'!Y25&lt;'PAH data'!Y$38, "ERROR", 'PAH data'!Y25/1000), IF('PAH data'!Y25="&lt;LOD",'PAH data'!Y$38/1000, "ERROR")))</f>
        <v>0.15</v>
      </c>
      <c r="AA25" s="284">
        <f>IF('PAH data'!Z25="","",IF(ISNUMBER('PAH data'!Z25)=TRUE, IF('PAH data'!Z25&lt;'PAH data'!Z$38, "ERROR", 'PAH data'!Z25/1000), IF('PAH data'!Z25="&lt;LOD",'PAH data'!Z$38/1000, "ERROR")))</f>
        <v>1.37</v>
      </c>
      <c r="AB25" s="284">
        <f>IF('PAH data'!AA25="","",IF(ISNUMBER('PAH data'!AA25)=TRUE, IF('PAH data'!AA25&lt;'PAH data'!AA$38, "ERROR", 'PAH data'!AA25/1000), IF('PAH data'!AA25="&lt;LOD",'PAH data'!AA$38/1000, "ERROR")))</f>
        <v>0.51100000000000001</v>
      </c>
      <c r="AC25" s="284">
        <f>IF('PAH data'!AB25="","",IF(ISNUMBER('PAH data'!AB25)=TRUE, IF('PAH data'!AB25&lt;'PAH data'!AB$38, "ERROR", 'PAH data'!AB25/1000), IF('PAH data'!AB25="&lt;LOD",'PAH data'!AB$38/1000, "ERROR")))</f>
        <v>0.498</v>
      </c>
      <c r="AD25" s="284">
        <f>IF('PAH data'!AC25="","",IF(ISNUMBER('PAH data'!AC25)=TRUE, IF('PAH data'!AC25&lt;'PAH data'!AC$38, "ERROR", 'PAH data'!AC25/1000), IF('PAH data'!AC25="&lt;LOD",'PAH data'!AC$38/1000, "ERROR")))</f>
        <v>1.81</v>
      </c>
      <c r="AE25" s="284">
        <f>IF('PAH data'!AD25="","",IF(ISNUMBER('PAH data'!AD25)=TRUE, IF('PAH data'!AD25&lt;'PAH data'!AD$38, "ERROR", 'PAH data'!AD25/1000), IF('PAH data'!AD25="&lt;LOD",'PAH data'!AD$38/1000, "ERROR")))</f>
        <v>0.16300000000000001</v>
      </c>
      <c r="AF25" s="284">
        <f>IF('PAH data'!AE25="","",IF(ISNUMBER('PAH data'!AE25)=TRUE, IF('PAH data'!AE25&lt;'PAH data'!AE$38, "ERROR", 'PAH data'!AE25/1000), IF('PAH data'!AE25="&lt;LOD",'PAH data'!AE$38/1000, "ERROR")))</f>
        <v>1.92</v>
      </c>
      <c r="AG25" s="284">
        <f>IF('PAH data'!AF25="","",IF(ISNUMBER('PAH data'!AF25)=TRUE, IF('PAH data'!AF25&lt;'PAH data'!AF$38, "ERROR", 'PAH data'!AF25/1000), IF('PAH data'!AF25="&lt;LOD",'PAH data'!AF$38/1000, "ERROR")))</f>
        <v>1.21</v>
      </c>
      <c r="AH25" s="284">
        <f>IF('PAH data'!AG25="","",IF(ISNUMBER('PAH data'!AG25)=TRUE, IF('PAH data'!AG25&lt;'PAH data'!AG$38, "ERROR", 'PAH data'!AG25), IF('PAH data'!AG25="&lt;LOD",'PAH data'!AG$38, "ERROR")))</f>
        <v>3090</v>
      </c>
      <c r="AI25" s="16"/>
    </row>
    <row r="26" spans="7:35" ht="20.100000000000001" customHeight="1" x14ac:dyDescent="0.2">
      <c r="G26" s="15"/>
      <c r="H26" s="42" t="str">
        <f>IF('PAH data'!H26="","",'PAH data'!H26)</f>
        <v>2015/23408</v>
      </c>
      <c r="I26" s="43" t="str">
        <f>IF('PAH data'!I26="","",'PAH data'!I26)</f>
        <v>Area i</v>
      </c>
      <c r="J26" s="278"/>
      <c r="K26" s="148">
        <f>IF('PAH data'!J26="","",'PAH data'!J26)</f>
        <v>19</v>
      </c>
      <c r="L26" s="127">
        <f>IF('PAH data'!K26="","",IF(ISNUMBER('PAH data'!K26)=TRUE, IF('PAH data'!K26&lt;'PAH data'!K$38, "ERROR", 'PAH data'!K26/1000), IF('PAH data'!K26="&lt;LOD",'PAH data'!K$38/1000, "ERROR")))</f>
        <v>0.104</v>
      </c>
      <c r="M26" s="326">
        <f>IF('PAH data'!L26="","",IF(ISNUMBER('PAH data'!L26)=TRUE, IF('PAH data'!L26&lt;'PAH data'!L$38, "ERROR", 'PAH data'!L26/1000), IF('PAH data'!L26="&lt;LOD",'PAH data'!L$38/1000, "ERROR")))</f>
        <v>0.35199999999999998</v>
      </c>
      <c r="N26" s="326">
        <f>IF('PAH data'!M26="","",IF(ISNUMBER('PAH data'!M26)=TRUE, IF('PAH data'!M26&lt;'PAH data'!M$38, "ERROR", 'PAH data'!M26/1000), IF('PAH data'!M26="&lt;LOD",'PAH data'!M$38/1000, "ERROR")))</f>
        <v>0.36899999999999999</v>
      </c>
      <c r="O26" s="326">
        <f>IF('PAH data'!N26="","",IF(ISNUMBER('PAH data'!N26)=TRUE, IF('PAH data'!N26&lt;'PAH data'!N$38, "ERROR", 'PAH data'!N26/1000), IF('PAH data'!N26="&lt;LOD",'PAH data'!N$38/1000, "ERROR")))</f>
        <v>0.91600000000000004</v>
      </c>
      <c r="P26" s="326">
        <f>IF('PAH data'!O26="","",IF(ISNUMBER('PAH data'!O26)=TRUE, IF('PAH data'!O26&lt;'PAH data'!O$38, "ERROR", 'PAH data'!O26/1000), IF('PAH data'!O26="&lt;LOD",'PAH data'!O$38/1000, "ERROR")))</f>
        <v>0.95799999999999996</v>
      </c>
      <c r="Q26" s="326">
        <f>IF('PAH data'!P26="","",IF(ISNUMBER('PAH data'!P26)=TRUE, IF('PAH data'!P26&lt;'PAH data'!P$38, "ERROR", 'PAH data'!P26/1000), IF('PAH data'!P26="&lt;LOD",'PAH data'!P$38/1000, "ERROR")))</f>
        <v>1.23</v>
      </c>
      <c r="R26" s="326">
        <f>IF('PAH data'!Q26="","",IF(ISNUMBER('PAH data'!Q26)=TRUE, IF('PAH data'!Q26&lt;'PAH data'!Q$38, "ERROR", 'PAH data'!Q26/1000), IF('PAH data'!Q26="&lt;LOD",'PAH data'!Q$38/1000, "ERROR")))</f>
        <v>0.84199999999999997</v>
      </c>
      <c r="S26" s="326">
        <f>IF('PAH data'!R26="","",IF(ISNUMBER('PAH data'!R26)=TRUE, IF('PAH data'!R26&lt;'PAH data'!R$38, "ERROR", 'PAH data'!R26/1000), IF('PAH data'!R26="&lt;LOD",'PAH data'!R$38/1000, "ERROR")))</f>
        <v>0.85399999999999998</v>
      </c>
      <c r="T26" s="326">
        <f>IF('PAH data'!S26="","",IF(ISNUMBER('PAH data'!S26)=TRUE, IF('PAH data'!S26&lt;'PAH data'!S$38, "ERROR", 'PAH data'!S26/1000), IF('PAH data'!S26="&lt;LOD",'PAH data'!S$38/1000, "ERROR")))</f>
        <v>0.45600000000000002</v>
      </c>
      <c r="U26" s="326">
        <f>IF('PAH data'!T26="","",IF(ISNUMBER('PAH data'!T26)=TRUE, IF('PAH data'!T26&lt;'PAH data'!T$38, "ERROR", 'PAH data'!T26/1000), IF('PAH data'!T26="&lt;LOD",'PAH data'!T$38/1000, "ERROR")))</f>
        <v>6.23</v>
      </c>
      <c r="V26" s="326">
        <f>IF('PAH data'!U26="","",IF(ISNUMBER('PAH data'!U26)=TRUE, IF('PAH data'!U26&lt;'PAH data'!U$38, "ERROR", 'PAH data'!U26/1000), IF('PAH data'!U26="&lt;LOD",'PAH data'!U$38/1000, "ERROR")))</f>
        <v>3.82</v>
      </c>
      <c r="W26" s="326">
        <f>IF('PAH data'!V26="","",IF(ISNUMBER('PAH data'!V26)=TRUE, IF('PAH data'!V26&lt;'PAH data'!V$38, "ERROR", 'PAH data'!V26/1000), IF('PAH data'!V26="&lt;LOD",'PAH data'!V$38/1000, "ERROR")))</f>
        <v>9.02</v>
      </c>
      <c r="X26" s="326">
        <f>IF('PAH data'!W26="","",IF(ISNUMBER('PAH data'!W26)=TRUE, IF('PAH data'!W26&lt;'PAH data'!W$38, "ERROR", 'PAH data'!W26/1000), IF('PAH data'!W26="&lt;LOD",'PAH data'!W$38/1000, "ERROR")))</f>
        <v>12.5</v>
      </c>
      <c r="Y26" s="284">
        <f>IF('PAH data'!X26="","",IF(ISNUMBER('PAH data'!X26)=TRUE, IF('PAH data'!X26&lt;'PAH data'!X$38, "ERROR", 'PAH data'!X26/1000), IF('PAH data'!X26="&lt;LOD",'PAH data'!X$38/1000, "ERROR")))</f>
        <v>0.76500000000000001</v>
      </c>
      <c r="Z26" s="284">
        <f>IF('PAH data'!Y26="","",IF(ISNUMBER('PAH data'!Y26)=TRUE, IF('PAH data'!Y26&lt;'PAH data'!Y$38, "ERROR", 'PAH data'!Y26/1000), IF('PAH data'!Y26="&lt;LOD",'PAH data'!Y$38/1000, "ERROR")))</f>
        <v>0.188</v>
      </c>
      <c r="AA26" s="284">
        <f>IF('PAH data'!Z26="","",IF(ISNUMBER('PAH data'!Z26)=TRUE, IF('PAH data'!Z26&lt;'PAH data'!Z$38, "ERROR", 'PAH data'!Z26/1000), IF('PAH data'!Z26="&lt;LOD",'PAH data'!Z$38/1000, "ERROR")))</f>
        <v>1.98</v>
      </c>
      <c r="AB26" s="284">
        <f>IF('PAH data'!AA26="","",IF(ISNUMBER('PAH data'!AA26)=TRUE, IF('PAH data'!AA26&lt;'PAH data'!AA$38, "ERROR", 'PAH data'!AA26/1000), IF('PAH data'!AA26="&lt;LOD",'PAH data'!AA$38/1000, "ERROR")))</f>
        <v>0.65100000000000002</v>
      </c>
      <c r="AC26" s="284">
        <f>IF('PAH data'!AB26="","",IF(ISNUMBER('PAH data'!AB26)=TRUE, IF('PAH data'!AB26&lt;'PAH data'!AB$38, "ERROR", 'PAH data'!AB26/1000), IF('PAH data'!AB26="&lt;LOD",'PAH data'!AB$38/1000, "ERROR")))</f>
        <v>0.621</v>
      </c>
      <c r="AD26" s="284">
        <f>IF('PAH data'!AC26="","",IF(ISNUMBER('PAH data'!AC26)=TRUE, IF('PAH data'!AC26&lt;'PAH data'!AC$38, "ERROR", 'PAH data'!AC26/1000), IF('PAH data'!AC26="&lt;LOD",'PAH data'!AC$38/1000, "ERROR")))</f>
        <v>1.95</v>
      </c>
      <c r="AE26" s="284">
        <f>IF('PAH data'!AD26="","",IF(ISNUMBER('PAH data'!AD26)=TRUE, IF('PAH data'!AD26&lt;'PAH data'!AD$38, "ERROR", 'PAH data'!AD26/1000), IF('PAH data'!AD26="&lt;LOD",'PAH data'!AD$38/1000, "ERROR")))</f>
        <v>0.23599999999999999</v>
      </c>
      <c r="AF26" s="284">
        <f>IF('PAH data'!AE26="","",IF(ISNUMBER('PAH data'!AE26)=TRUE, IF('PAH data'!AE26&lt;'PAH data'!AE$38, "ERROR", 'PAH data'!AE26/1000), IF('PAH data'!AE26="&lt;LOD",'PAH data'!AE$38/1000, "ERROR")))</f>
        <v>2.0299999999999998</v>
      </c>
      <c r="AG26" s="284">
        <f>IF('PAH data'!AF26="","",IF(ISNUMBER('PAH data'!AF26)=TRUE, IF('PAH data'!AF26&lt;'PAH data'!AF$38, "ERROR", 'PAH data'!AF26/1000), IF('PAH data'!AF26="&lt;LOD",'PAH data'!AF$38/1000, "ERROR")))</f>
        <v>1.73</v>
      </c>
      <c r="AH26" s="284">
        <f>IF('PAH data'!AG26="","",IF(ISNUMBER('PAH data'!AG26)=TRUE, IF('PAH data'!AG26&lt;'PAH data'!AG$38, "ERROR", 'PAH data'!AG26), IF('PAH data'!AG26="&lt;LOD",'PAH data'!AG$38, "ERROR")))</f>
        <v>2970</v>
      </c>
      <c r="AI26" s="16"/>
    </row>
    <row r="27" spans="7:35" ht="20.100000000000001" customHeight="1" x14ac:dyDescent="0.2">
      <c r="G27" s="15"/>
      <c r="H27" s="42" t="str">
        <f>IF('PAH data'!H27="","",'PAH data'!H27)</f>
        <v>2015/23409</v>
      </c>
      <c r="I27" s="43" t="str">
        <f>IF('PAH data'!I27="","",'PAH data'!I27)</f>
        <v>Area i</v>
      </c>
      <c r="J27" s="278"/>
      <c r="K27" s="148">
        <f>IF('PAH data'!J27="","",'PAH data'!J27)</f>
        <v>20</v>
      </c>
      <c r="L27" s="127">
        <f>IF('PAH data'!K27="","",IF(ISNUMBER('PAH data'!K27)=TRUE, IF('PAH data'!K27&lt;'PAH data'!K$38, "ERROR", 'PAH data'!K27/1000), IF('PAH data'!K27="&lt;LOD",'PAH data'!K$38/1000, "ERROR")))</f>
        <v>7.2400000000000006E-2</v>
      </c>
      <c r="M27" s="326">
        <f>IF('PAH data'!L27="","",IF(ISNUMBER('PAH data'!L27)=TRUE, IF('PAH data'!L27&lt;'PAH data'!L$38, "ERROR", 'PAH data'!L27/1000), IF('PAH data'!L27="&lt;LOD",'PAH data'!L$38/1000, "ERROR")))</f>
        <v>0.371</v>
      </c>
      <c r="N27" s="326">
        <f>IF('PAH data'!M27="","",IF(ISNUMBER('PAH data'!M27)=TRUE, IF('PAH data'!M27&lt;'PAH data'!M$38, "ERROR", 'PAH data'!M27/1000), IF('PAH data'!M27="&lt;LOD",'PAH data'!M$38/1000, "ERROR")))</f>
        <v>0.35499999999999998</v>
      </c>
      <c r="O27" s="326">
        <f>IF('PAH data'!N27="","",IF(ISNUMBER('PAH data'!N27)=TRUE, IF('PAH data'!N27&lt;'PAH data'!N$38, "ERROR", 'PAH data'!N27/1000), IF('PAH data'!N27="&lt;LOD",'PAH data'!N$38/1000, "ERROR")))</f>
        <v>0.83499999999999996</v>
      </c>
      <c r="P27" s="326">
        <f>IF('PAH data'!O27="","",IF(ISNUMBER('PAH data'!O27)=TRUE, IF('PAH data'!O27&lt;'PAH data'!O$38, "ERROR", 'PAH data'!O27/1000), IF('PAH data'!O27="&lt;LOD",'PAH data'!O$38/1000, "ERROR")))</f>
        <v>0.86599999999999999</v>
      </c>
      <c r="Q27" s="326">
        <f>IF('PAH data'!P27="","",IF(ISNUMBER('PAH data'!P27)=TRUE, IF('PAH data'!P27&lt;'PAH data'!P$38, "ERROR", 'PAH data'!P27/1000), IF('PAH data'!P27="&lt;LOD",'PAH data'!P$38/1000, "ERROR")))</f>
        <v>1.03</v>
      </c>
      <c r="R27" s="326">
        <f>IF('PAH data'!Q27="","",IF(ISNUMBER('PAH data'!Q27)=TRUE, IF('PAH data'!Q27&lt;'PAH data'!Q$38, "ERROR", 'PAH data'!Q27/1000), IF('PAH data'!Q27="&lt;LOD",'PAH data'!Q$38/1000, "ERROR")))</f>
        <v>0.80300000000000005</v>
      </c>
      <c r="S27" s="326">
        <f>IF('PAH data'!R27="","",IF(ISNUMBER('PAH data'!R27)=TRUE, IF('PAH data'!R27&lt;'PAH data'!R$38, "ERROR", 'PAH data'!R27/1000), IF('PAH data'!R27="&lt;LOD",'PAH data'!R$38/1000, "ERROR")))</f>
        <v>0.82699999999999996</v>
      </c>
      <c r="T27" s="326">
        <f>IF('PAH data'!S27="","",IF(ISNUMBER('PAH data'!S27)=TRUE, IF('PAH data'!S27&lt;'PAH data'!S$38, "ERROR", 'PAH data'!S27/1000), IF('PAH data'!S27="&lt;LOD",'PAH data'!S$38/1000, "ERROR")))</f>
        <v>0.4</v>
      </c>
      <c r="U27" s="326">
        <f>IF('PAH data'!T27="","",IF(ISNUMBER('PAH data'!T27)=TRUE, IF('PAH data'!T27&lt;'PAH data'!T$38, "ERROR", 'PAH data'!T27/1000), IF('PAH data'!T27="&lt;LOD",'PAH data'!T$38/1000, "ERROR")))</f>
        <v>7.18</v>
      </c>
      <c r="V27" s="326">
        <f>IF('PAH data'!U27="","",IF(ISNUMBER('PAH data'!U27)=TRUE, IF('PAH data'!U27&lt;'PAH data'!U$38, "ERROR", 'PAH data'!U27/1000), IF('PAH data'!U27="&lt;LOD",'PAH data'!U$38/1000, "ERROR")))</f>
        <v>4.0199999999999996</v>
      </c>
      <c r="W27" s="326">
        <f>IF('PAH data'!V27="","",IF(ISNUMBER('PAH data'!V27)=TRUE, IF('PAH data'!V27&lt;'PAH data'!V$38, "ERROR", 'PAH data'!V27/1000), IF('PAH data'!V27="&lt;LOD",'PAH data'!V$38/1000, "ERROR")))</f>
        <v>9.7799999999999994</v>
      </c>
      <c r="X27" s="326">
        <f>IF('PAH data'!W27="","",IF(ISNUMBER('PAH data'!W27)=TRUE, IF('PAH data'!W27&lt;'PAH data'!W$38, "ERROR", 'PAH data'!W27/1000), IF('PAH data'!W27="&lt;LOD",'PAH data'!W$38/1000, "ERROR")))</f>
        <v>13.6</v>
      </c>
      <c r="Y27" s="284">
        <f>IF('PAH data'!X27="","",IF(ISNUMBER('PAH data'!X27)=TRUE, IF('PAH data'!X27&lt;'PAH data'!X$38, "ERROR", 'PAH data'!X27/1000), IF('PAH data'!X27="&lt;LOD",'PAH data'!X$38/1000, "ERROR")))</f>
        <v>0.70399999999999996</v>
      </c>
      <c r="Z27" s="284">
        <f>IF('PAH data'!Y27="","",IF(ISNUMBER('PAH data'!Y27)=TRUE, IF('PAH data'!Y27&lt;'PAH data'!Y$38, "ERROR", 'PAH data'!Y27/1000), IF('PAH data'!Y27="&lt;LOD",'PAH data'!Y$38/1000, "ERROR")))</f>
        <v>0.17899999999999999</v>
      </c>
      <c r="AA27" s="284">
        <f>IF('PAH data'!Z27="","",IF(ISNUMBER('PAH data'!Z27)=TRUE, IF('PAH data'!Z27&lt;'PAH data'!Z$38, "ERROR", 'PAH data'!Z27/1000), IF('PAH data'!Z27="&lt;LOD",'PAH data'!Z$38/1000, "ERROR")))</f>
        <v>1.64</v>
      </c>
      <c r="AB27" s="284">
        <f>IF('PAH data'!AA27="","",IF(ISNUMBER('PAH data'!AA27)=TRUE, IF('PAH data'!AA27&lt;'PAH data'!AA$38, "ERROR", 'PAH data'!AA27/1000), IF('PAH data'!AA27="&lt;LOD",'PAH data'!AA$38/1000, "ERROR")))</f>
        <v>0.66300000000000003</v>
      </c>
      <c r="AC27" s="284">
        <f>IF('PAH data'!AB27="","",IF(ISNUMBER('PAH data'!AB27)=TRUE, IF('PAH data'!AB27&lt;'PAH data'!AB$38, "ERROR", 'PAH data'!AB27/1000), IF('PAH data'!AB27="&lt;LOD",'PAH data'!AB$38/1000, "ERROR")))</f>
        <v>0.57799999999999996</v>
      </c>
      <c r="AD27" s="284">
        <f>IF('PAH data'!AC27="","",IF(ISNUMBER('PAH data'!AC27)=TRUE, IF('PAH data'!AC27&lt;'PAH data'!AC$38, "ERROR", 'PAH data'!AC27/1000), IF('PAH data'!AC27="&lt;LOD",'PAH data'!AC$38/1000, "ERROR")))</f>
        <v>2.04</v>
      </c>
      <c r="AE27" s="284">
        <f>IF('PAH data'!AD27="","",IF(ISNUMBER('PAH data'!AD27)=TRUE, IF('PAH data'!AD27&lt;'PAH data'!AD$38, "ERROR", 'PAH data'!AD27/1000), IF('PAH data'!AD27="&lt;LOD",'PAH data'!AD$38/1000, "ERROR")))</f>
        <v>0.20499999999999999</v>
      </c>
      <c r="AF27" s="284">
        <f>IF('PAH data'!AE27="","",IF(ISNUMBER('PAH data'!AE27)=TRUE, IF('PAH data'!AE27&lt;'PAH data'!AE$38, "ERROR", 'PAH data'!AE27/1000), IF('PAH data'!AE27="&lt;LOD",'PAH data'!AE$38/1000, "ERROR")))</f>
        <v>2.2000000000000002</v>
      </c>
      <c r="AG27" s="284">
        <f>IF('PAH data'!AF27="","",IF(ISNUMBER('PAH data'!AF27)=TRUE, IF('PAH data'!AF27&lt;'PAH data'!AF$38, "ERROR", 'PAH data'!AF27/1000), IF('PAH data'!AF27="&lt;LOD",'PAH data'!AF$38/1000, "ERROR")))</f>
        <v>1.46</v>
      </c>
      <c r="AH27" s="284">
        <f>IF('PAH data'!AG27="","",IF(ISNUMBER('PAH data'!AG27)=TRUE, IF('PAH data'!AG27&lt;'PAH data'!AG$38, "ERROR", 'PAH data'!AG27), IF('PAH data'!AG27="&lt;LOD",'PAH data'!AG$38, "ERROR")))</f>
        <v>3120</v>
      </c>
      <c r="AI27" s="16"/>
    </row>
    <row r="28" spans="7:35" ht="20.100000000000001" customHeight="1" x14ac:dyDescent="0.2">
      <c r="G28" s="15"/>
      <c r="H28" s="42" t="str">
        <f>IF('PAH data'!H28="","",'PAH data'!H28)</f>
        <v>2015/23410</v>
      </c>
      <c r="I28" s="43" t="str">
        <f>IF('PAH data'!I28="","",'PAH data'!I28)</f>
        <v>Area i</v>
      </c>
      <c r="J28" s="278"/>
      <c r="K28" s="148">
        <f>IF('PAH data'!J28="","",'PAH data'!J28)</f>
        <v>21</v>
      </c>
      <c r="L28" s="127">
        <f>IF('PAH data'!K28="","",IF(ISNUMBER('PAH data'!K28)=TRUE, IF('PAH data'!K28&lt;'PAH data'!K$38, "ERROR", 'PAH data'!K28/1000), IF('PAH data'!K28="&lt;LOD",'PAH data'!K$38/1000, "ERROR")))</f>
        <v>0.25900000000000001</v>
      </c>
      <c r="M28" s="326">
        <f>IF('PAH data'!L28="","",IF(ISNUMBER('PAH data'!L28)=TRUE, IF('PAH data'!L28&lt;'PAH data'!L$38, "ERROR", 'PAH data'!L28/1000), IF('PAH data'!L28="&lt;LOD",'PAH data'!L$38/1000, "ERROR")))</f>
        <v>0.64200000000000002</v>
      </c>
      <c r="N28" s="326">
        <f>IF('PAH data'!M28="","",IF(ISNUMBER('PAH data'!M28)=TRUE, IF('PAH data'!M28&lt;'PAH data'!M$38, "ERROR", 'PAH data'!M28/1000), IF('PAH data'!M28="&lt;LOD",'PAH data'!M$38/1000, "ERROR")))</f>
        <v>0.52500000000000002</v>
      </c>
      <c r="O28" s="326">
        <f>IF('PAH data'!N28="","",IF(ISNUMBER('PAH data'!N28)=TRUE, IF('PAH data'!N28&lt;'PAH data'!N$38, "ERROR", 'PAH data'!N28/1000), IF('PAH data'!N28="&lt;LOD",'PAH data'!N$38/1000, "ERROR")))</f>
        <v>0.95399999999999996</v>
      </c>
      <c r="P28" s="326">
        <f>IF('PAH data'!O28="","",IF(ISNUMBER('PAH data'!O28)=TRUE, IF('PAH data'!O28&lt;'PAH data'!O$38, "ERROR", 'PAH data'!O28/1000), IF('PAH data'!O28="&lt;LOD",'PAH data'!O$38/1000, "ERROR")))</f>
        <v>0.94499999999999995</v>
      </c>
      <c r="Q28" s="326">
        <f>IF('PAH data'!P28="","",IF(ISNUMBER('PAH data'!P28)=TRUE, IF('PAH data'!P28&lt;'PAH data'!P$38, "ERROR", 'PAH data'!P28/1000), IF('PAH data'!P28="&lt;LOD",'PAH data'!P$38/1000, "ERROR")))</f>
        <v>1.1499999999999999</v>
      </c>
      <c r="R28" s="326">
        <f>IF('PAH data'!Q28="","",IF(ISNUMBER('PAH data'!Q28)=TRUE, IF('PAH data'!Q28&lt;'PAH data'!Q$38, "ERROR", 'PAH data'!Q28/1000), IF('PAH data'!Q28="&lt;LOD",'PAH data'!Q$38/1000, "ERROR")))</f>
        <v>0.82599999999999996</v>
      </c>
      <c r="S28" s="326">
        <f>IF('PAH data'!R28="","",IF(ISNUMBER('PAH data'!R28)=TRUE, IF('PAH data'!R28&lt;'PAH data'!R$38, "ERROR", 'PAH data'!R28/1000), IF('PAH data'!R28="&lt;LOD",'PAH data'!R$38/1000, "ERROR")))</f>
        <v>0.89300000000000002</v>
      </c>
      <c r="T28" s="326">
        <f>IF('PAH data'!S28="","",IF(ISNUMBER('PAH data'!S28)=TRUE, IF('PAH data'!S28&lt;'PAH data'!S$38, "ERROR", 'PAH data'!S28/1000), IF('PAH data'!S28="&lt;LOD",'PAH data'!S$38/1000, "ERROR")))</f>
        <v>0.42399999999999999</v>
      </c>
      <c r="U28" s="326">
        <f>IF('PAH data'!T28="","",IF(ISNUMBER('PAH data'!T28)=TRUE, IF('PAH data'!T28&lt;'PAH data'!T$38, "ERROR", 'PAH data'!T28/1000), IF('PAH data'!T28="&lt;LOD",'PAH data'!T$38/1000, "ERROR")))</f>
        <v>5.99</v>
      </c>
      <c r="V28" s="326">
        <f>IF('PAH data'!U28="","",IF(ISNUMBER('PAH data'!U28)=TRUE, IF('PAH data'!U28&lt;'PAH data'!U$38, "ERROR", 'PAH data'!U28/1000), IF('PAH data'!U28="&lt;LOD",'PAH data'!U$38/1000, "ERROR")))</f>
        <v>4.84</v>
      </c>
      <c r="W28" s="326">
        <f>IF('PAH data'!V28="","",IF(ISNUMBER('PAH data'!V28)=TRUE, IF('PAH data'!V28&lt;'PAH data'!V$38, "ERROR", 'PAH data'!V28/1000), IF('PAH data'!V28="&lt;LOD",'PAH data'!V$38/1000, "ERROR")))</f>
        <v>8.74</v>
      </c>
      <c r="X28" s="326">
        <f>IF('PAH data'!W28="","",IF(ISNUMBER('PAH data'!W28)=TRUE, IF('PAH data'!W28&lt;'PAH data'!W$38, "ERROR", 'PAH data'!W28/1000), IF('PAH data'!W28="&lt;LOD",'PAH data'!W$38/1000, "ERROR")))</f>
        <v>10.9</v>
      </c>
      <c r="Y28" s="284">
        <f>IF('PAH data'!X28="","",IF(ISNUMBER('PAH data'!X28)=TRUE, IF('PAH data'!X28&lt;'PAH data'!X$38, "ERROR", 'PAH data'!X28/1000), IF('PAH data'!X28="&lt;LOD",'PAH data'!X$38/1000, "ERROR")))</f>
        <v>0.84899999999999998</v>
      </c>
      <c r="Z28" s="284">
        <f>IF('PAH data'!Y28="","",IF(ISNUMBER('PAH data'!Y28)=TRUE, IF('PAH data'!Y28&lt;'PAH data'!Y$38, "ERROR", 'PAH data'!Y28/1000), IF('PAH data'!Y28="&lt;LOD",'PAH data'!Y$38/1000, "ERROR")))</f>
        <v>0.19</v>
      </c>
      <c r="AA28" s="284">
        <f>IF('PAH data'!Z28="","",IF(ISNUMBER('PAH data'!Z28)=TRUE, IF('PAH data'!Z28&lt;'PAH data'!Z$38, "ERROR", 'PAH data'!Z28/1000), IF('PAH data'!Z28="&lt;LOD",'PAH data'!Z$38/1000, "ERROR")))</f>
        <v>2</v>
      </c>
      <c r="AB28" s="284">
        <f>IF('PAH data'!AA28="","",IF(ISNUMBER('PAH data'!AA28)=TRUE, IF('PAH data'!AA28&lt;'PAH data'!AA$38, "ERROR", 'PAH data'!AA28/1000), IF('PAH data'!AA28="&lt;LOD",'PAH data'!AA$38/1000, "ERROR")))</f>
        <v>1.26</v>
      </c>
      <c r="AC28" s="284">
        <f>IF('PAH data'!AB28="","",IF(ISNUMBER('PAH data'!AB28)=TRUE, IF('PAH data'!AB28&lt;'PAH data'!AB$38, "ERROR", 'PAH data'!AB28/1000), IF('PAH data'!AB28="&lt;LOD",'PAH data'!AB$38/1000, "ERROR")))</f>
        <v>0.61899999999999999</v>
      </c>
      <c r="AD28" s="284">
        <f>IF('PAH data'!AC28="","",IF(ISNUMBER('PAH data'!AC28)=TRUE, IF('PAH data'!AC28&lt;'PAH data'!AC$38, "ERROR", 'PAH data'!AC28/1000), IF('PAH data'!AC28="&lt;LOD",'PAH data'!AC$38/1000, "ERROR")))</f>
        <v>2.15</v>
      </c>
      <c r="AE28" s="284">
        <f>IF('PAH data'!AD28="","",IF(ISNUMBER('PAH data'!AD28)=TRUE, IF('PAH data'!AD28&lt;'PAH data'!AD$38, "ERROR", 'PAH data'!AD28/1000), IF('PAH data'!AD28="&lt;LOD",'PAH data'!AD$38/1000, "ERROR")))</f>
        <v>0.252</v>
      </c>
      <c r="AF28" s="284">
        <f>IF('PAH data'!AE28="","",IF(ISNUMBER('PAH data'!AE28)=TRUE, IF('PAH data'!AE28&lt;'PAH data'!AE$38, "ERROR", 'PAH data'!AE28/1000), IF('PAH data'!AE28="&lt;LOD",'PAH data'!AE$38/1000, "ERROR")))</f>
        <v>3.36</v>
      </c>
      <c r="AG28" s="284">
        <f>IF('PAH data'!AF28="","",IF(ISNUMBER('PAH data'!AF28)=TRUE, IF('PAH data'!AF28&lt;'PAH data'!AF$38, "ERROR", 'PAH data'!AF28/1000), IF('PAH data'!AF28="&lt;LOD",'PAH data'!AF$38/1000, "ERROR")))</f>
        <v>2.13</v>
      </c>
      <c r="AH28" s="284">
        <f>IF('PAH data'!AG28="","",IF(ISNUMBER('PAH data'!AG28)=TRUE, IF('PAH data'!AG28&lt;'PAH data'!AG$38, "ERROR", 'PAH data'!AG28), IF('PAH data'!AG28="&lt;LOD",'PAH data'!AG$38, "ERROR")))</f>
        <v>3980</v>
      </c>
      <c r="AI28" s="16"/>
    </row>
    <row r="29" spans="7:35" ht="20.100000000000001" customHeight="1" x14ac:dyDescent="0.2">
      <c r="G29" s="15"/>
      <c r="H29" s="42" t="str">
        <f>IF('PAH data'!H29="","",'PAH data'!H29)</f>
        <v>2015/23411</v>
      </c>
      <c r="I29" s="43" t="str">
        <f>IF('PAH data'!I29="","",'PAH data'!I29)</f>
        <v>Area i</v>
      </c>
      <c r="J29" s="278"/>
      <c r="K29" s="148">
        <f>IF('PAH data'!J29="","",'PAH data'!J29)</f>
        <v>22</v>
      </c>
      <c r="L29" s="127">
        <f>IF('PAH data'!K29="","",IF(ISNUMBER('PAH data'!K29)=TRUE, IF('PAH data'!K29&lt;'PAH data'!K$38, "ERROR", 'PAH data'!K29/1000), IF('PAH data'!K29="&lt;LOD",'PAH data'!K$38/1000, "ERROR")))</f>
        <v>0.27300000000000002</v>
      </c>
      <c r="M29" s="326">
        <f>IF('PAH data'!L29="","",IF(ISNUMBER('PAH data'!L29)=TRUE, IF('PAH data'!L29&lt;'PAH data'!L$38, "ERROR", 'PAH data'!L29/1000), IF('PAH data'!L29="&lt;LOD",'PAH data'!L$38/1000, "ERROR")))</f>
        <v>5.1100000000000003</v>
      </c>
      <c r="N29" s="326">
        <f>IF('PAH data'!M29="","",IF(ISNUMBER('PAH data'!M29)=TRUE, IF('PAH data'!M29&lt;'PAH data'!M$38, "ERROR", 'PAH data'!M29/1000), IF('PAH data'!M29="&lt;LOD",'PAH data'!M$38/1000, "ERROR")))</f>
        <v>1.04</v>
      </c>
      <c r="O29" s="326">
        <f>IF('PAH data'!N29="","",IF(ISNUMBER('PAH data'!N29)=TRUE, IF('PAH data'!N29&lt;'PAH data'!N$38, "ERROR", 'PAH data'!N29/1000), IF('PAH data'!N29="&lt;LOD",'PAH data'!N$38/1000, "ERROR")))</f>
        <v>1.99</v>
      </c>
      <c r="P29" s="326">
        <f>IF('PAH data'!O29="","",IF(ISNUMBER('PAH data'!O29)=TRUE, IF('PAH data'!O29&lt;'PAH data'!O$38, "ERROR", 'PAH data'!O29/1000), IF('PAH data'!O29="&lt;LOD",'PAH data'!O$38/1000, "ERROR")))</f>
        <v>2.14</v>
      </c>
      <c r="Q29" s="326">
        <f>IF('PAH data'!P29="","",IF(ISNUMBER('PAH data'!P29)=TRUE, IF('PAH data'!P29&lt;'PAH data'!P$38, "ERROR", 'PAH data'!P29/1000), IF('PAH data'!P29="&lt;LOD",'PAH data'!P$38/1000, "ERROR")))</f>
        <v>2.35</v>
      </c>
      <c r="R29" s="326">
        <f>IF('PAH data'!Q29="","",IF(ISNUMBER('PAH data'!Q29)=TRUE, IF('PAH data'!Q29&lt;'PAH data'!Q$38, "ERROR", 'PAH data'!Q29/1000), IF('PAH data'!Q29="&lt;LOD",'PAH data'!Q$38/1000, "ERROR")))</f>
        <v>1.83</v>
      </c>
      <c r="S29" s="326">
        <f>IF('PAH data'!R29="","",IF(ISNUMBER('PAH data'!R29)=TRUE, IF('PAH data'!R29&lt;'PAH data'!R$38, "ERROR", 'PAH data'!R29/1000), IF('PAH data'!R29="&lt;LOD",'PAH data'!R$38/1000, "ERROR")))</f>
        <v>1.69</v>
      </c>
      <c r="T29" s="326">
        <f>IF('PAH data'!S29="","",IF(ISNUMBER('PAH data'!S29)=TRUE, IF('PAH data'!S29&lt;'PAH data'!S$38, "ERROR", 'PAH data'!S29/1000), IF('PAH data'!S29="&lt;LOD",'PAH data'!S$38/1000, "ERROR")))</f>
        <v>1.07</v>
      </c>
      <c r="U29" s="326">
        <f>IF('PAH data'!T29="","",IF(ISNUMBER('PAH data'!T29)=TRUE, IF('PAH data'!T29&lt;'PAH data'!T$38, "ERROR", 'PAH data'!T29/1000), IF('PAH data'!T29="&lt;LOD",'PAH data'!T$38/1000, "ERROR")))</f>
        <v>8.8699999999999992</v>
      </c>
      <c r="V29" s="326">
        <f>IF('PAH data'!U29="","",IF(ISNUMBER('PAH data'!U29)=TRUE, IF('PAH data'!U29&lt;'PAH data'!U$38, "ERROR", 'PAH data'!U29/1000), IF('PAH data'!U29="&lt;LOD",'PAH data'!U$38/1000, "ERROR")))</f>
        <v>4.32</v>
      </c>
      <c r="W29" s="326">
        <f>IF('PAH data'!V29="","",IF(ISNUMBER('PAH data'!V29)=TRUE, IF('PAH data'!V29&lt;'PAH data'!V$38, "ERROR", 'PAH data'!V29/1000), IF('PAH data'!V29="&lt;LOD",'PAH data'!V$38/1000, "ERROR")))</f>
        <v>10.9</v>
      </c>
      <c r="X29" s="326">
        <f>IF('PAH data'!W29="","",IF(ISNUMBER('PAH data'!W29)=TRUE, IF('PAH data'!W29&lt;'PAH data'!W$38, "ERROR", 'PAH data'!W29/1000), IF('PAH data'!W29="&lt;LOD",'PAH data'!W$38/1000, "ERROR")))</f>
        <v>13.3</v>
      </c>
      <c r="Y29" s="284">
        <f>IF('PAH data'!X29="","",IF(ISNUMBER('PAH data'!X29)=TRUE, IF('PAH data'!X29&lt;'PAH data'!X$38, "ERROR", 'PAH data'!X29/1000), IF('PAH data'!X29="&lt;LOD",'PAH data'!X$38/1000, "ERROR")))</f>
        <v>1.44</v>
      </c>
      <c r="Z29" s="284">
        <f>IF('PAH data'!Y29="","",IF(ISNUMBER('PAH data'!Y29)=TRUE, IF('PAH data'!Y29&lt;'PAH data'!Y$38, "ERROR", 'PAH data'!Y29/1000), IF('PAH data'!Y29="&lt;LOD",'PAH data'!Y$38/1000, "ERROR")))</f>
        <v>0.41899999999999998</v>
      </c>
      <c r="AA29" s="284">
        <f>IF('PAH data'!Z29="","",IF(ISNUMBER('PAH data'!Z29)=TRUE, IF('PAH data'!Z29&lt;'PAH data'!Z$38, "ERROR", 'PAH data'!Z29/1000), IF('PAH data'!Z29="&lt;LOD",'PAH data'!Z$38/1000, "ERROR")))</f>
        <v>4.47</v>
      </c>
      <c r="AB29" s="284">
        <f>IF('PAH data'!AA29="","",IF(ISNUMBER('PAH data'!AA29)=TRUE, IF('PAH data'!AA29&lt;'PAH data'!AA$38, "ERROR", 'PAH data'!AA29/1000), IF('PAH data'!AA29="&lt;LOD",'PAH data'!AA$38/1000, "ERROR")))</f>
        <v>3.01</v>
      </c>
      <c r="AC29" s="284">
        <f>IF('PAH data'!AB29="","",IF(ISNUMBER('PAH data'!AB29)=TRUE, IF('PAH data'!AB29&lt;'PAH data'!AB$38, "ERROR", 'PAH data'!AB29/1000), IF('PAH data'!AB29="&lt;LOD",'PAH data'!AB$38/1000, "ERROR")))</f>
        <v>1.55</v>
      </c>
      <c r="AD29" s="284">
        <f>IF('PAH data'!AC29="","",IF(ISNUMBER('PAH data'!AC29)=TRUE, IF('PAH data'!AC29&lt;'PAH data'!AC$38, "ERROR", 'PAH data'!AC29/1000), IF('PAH data'!AC29="&lt;LOD",'PAH data'!AC$38/1000, "ERROR")))</f>
        <v>4.47</v>
      </c>
      <c r="AE29" s="284">
        <f>IF('PAH data'!AD29="","",IF(ISNUMBER('PAH data'!AD29)=TRUE, IF('PAH data'!AD29&lt;'PAH data'!AD$38, "ERROR", 'PAH data'!AD29/1000), IF('PAH data'!AD29="&lt;LOD",'PAH data'!AD$38/1000, "ERROR")))</f>
        <v>0.53300000000000003</v>
      </c>
      <c r="AF29" s="284">
        <f>IF('PAH data'!AE29="","",IF(ISNUMBER('PAH data'!AE29)=TRUE, IF('PAH data'!AE29&lt;'PAH data'!AE$38, "ERROR", 'PAH data'!AE29/1000), IF('PAH data'!AE29="&lt;LOD",'PAH data'!AE$38/1000, "ERROR")))</f>
        <v>3.54</v>
      </c>
      <c r="AG29" s="284">
        <f>IF('PAH data'!AF29="","",IF(ISNUMBER('PAH data'!AF29)=TRUE, IF('PAH data'!AF29&lt;'PAH data'!AF$38, "ERROR", 'PAH data'!AF29/1000), IF('PAH data'!AF29="&lt;LOD",'PAH data'!AF$38/1000, "ERROR")))</f>
        <v>3.94</v>
      </c>
      <c r="AH29" s="284">
        <f>IF('PAH data'!AG29="","",IF(ISNUMBER('PAH data'!AG29)=TRUE, IF('PAH data'!AG29&lt;'PAH data'!AG$38, "ERROR", 'PAH data'!AG29), IF('PAH data'!AG29="&lt;LOD",'PAH data'!AG$38, "ERROR")))</f>
        <v>3800</v>
      </c>
      <c r="AI29" s="16"/>
    </row>
    <row r="30" spans="7:35" ht="20.100000000000001" customHeight="1" x14ac:dyDescent="0.2">
      <c r="G30" s="15"/>
      <c r="H30" s="42" t="str">
        <f>IF('PAH data'!H30="","",'PAH data'!H30)</f>
        <v>2015/23412</v>
      </c>
      <c r="I30" s="43" t="str">
        <f>IF('PAH data'!I30="","",'PAH data'!I30)</f>
        <v>Area i</v>
      </c>
      <c r="J30" s="278"/>
      <c r="K30" s="148">
        <f>IF('PAH data'!J30="","",'PAH data'!J30)</f>
        <v>23</v>
      </c>
      <c r="L30" s="127">
        <f>IF('PAH data'!K30="","",IF(ISNUMBER('PAH data'!K30)=TRUE, IF('PAH data'!K30&lt;'PAH data'!K$38, "ERROR", 'PAH data'!K30/1000), IF('PAH data'!K30="&lt;LOD",'PAH data'!K$38/1000, "ERROR")))</f>
        <v>6.0100000000000001E-2</v>
      </c>
      <c r="M30" s="326">
        <f>IF('PAH data'!L30="","",IF(ISNUMBER('PAH data'!L30)=TRUE, IF('PAH data'!L30&lt;'PAH data'!L$38, "ERROR", 'PAH data'!L30/1000), IF('PAH data'!L30="&lt;LOD",'PAH data'!L$38/1000, "ERROR")))</f>
        <v>0.29099999999999998</v>
      </c>
      <c r="N30" s="326">
        <f>IF('PAH data'!M30="","",IF(ISNUMBER('PAH data'!M30)=TRUE, IF('PAH data'!M30&lt;'PAH data'!M$38, "ERROR", 'PAH data'!M30/1000), IF('PAH data'!M30="&lt;LOD",'PAH data'!M$38/1000, "ERROR")))</f>
        <v>0.34799999999999998</v>
      </c>
      <c r="O30" s="326">
        <f>IF('PAH data'!N30="","",IF(ISNUMBER('PAH data'!N30)=TRUE, IF('PAH data'!N30&lt;'PAH data'!N$38, "ERROR", 'PAH data'!N30/1000), IF('PAH data'!N30="&lt;LOD",'PAH data'!N$38/1000, "ERROR")))</f>
        <v>0.28399999999999997</v>
      </c>
      <c r="P30" s="326">
        <f>IF('PAH data'!O30="","",IF(ISNUMBER('PAH data'!O30)=TRUE, IF('PAH data'!O30&lt;'PAH data'!O$38, "ERROR", 'PAH data'!O30/1000), IF('PAH data'!O30="&lt;LOD",'PAH data'!O$38/1000, "ERROR")))</f>
        <v>0.84499999999999997</v>
      </c>
      <c r="Q30" s="326">
        <f>IF('PAH data'!P30="","",IF(ISNUMBER('PAH data'!P30)=TRUE, IF('PAH data'!P30&lt;'PAH data'!P$38, "ERROR", 'PAH data'!P30/1000), IF('PAH data'!P30="&lt;LOD",'PAH data'!P$38/1000, "ERROR")))</f>
        <v>1.1599999999999999</v>
      </c>
      <c r="R30" s="326">
        <f>IF('PAH data'!Q30="","",IF(ISNUMBER('PAH data'!Q30)=TRUE, IF('PAH data'!Q30&lt;'PAH data'!Q$38, "ERROR", 'PAH data'!Q30/1000), IF('PAH data'!Q30="&lt;LOD",'PAH data'!Q$38/1000, "ERROR")))</f>
        <v>0.86099999999999999</v>
      </c>
      <c r="S30" s="326">
        <f>IF('PAH data'!R30="","",IF(ISNUMBER('PAH data'!R30)=TRUE, IF('PAH data'!R30&lt;'PAH data'!R$38, "ERROR", 'PAH data'!R30/1000), IF('PAH data'!R30="&lt;LOD",'PAH data'!R$38/1000, "ERROR")))</f>
        <v>0.84799999999999998</v>
      </c>
      <c r="T30" s="326">
        <f>IF('PAH data'!S30="","",IF(ISNUMBER('PAH data'!S30)=TRUE, IF('PAH data'!S30&lt;'PAH data'!S$38, "ERROR", 'PAH data'!S30/1000), IF('PAH data'!S30="&lt;LOD",'PAH data'!S$38/1000, "ERROR")))</f>
        <v>0.40400000000000003</v>
      </c>
      <c r="U30" s="326">
        <f>IF('PAH data'!T30="","",IF(ISNUMBER('PAH data'!T30)=TRUE, IF('PAH data'!T30&lt;'PAH data'!T$38, "ERROR", 'PAH data'!T30/1000), IF('PAH data'!T30="&lt;LOD",'PAH data'!T$38/1000, "ERROR")))</f>
        <v>7.85</v>
      </c>
      <c r="V30" s="326">
        <f>IF('PAH data'!U30="","",IF(ISNUMBER('PAH data'!U30)=TRUE, IF('PAH data'!U30&lt;'PAH data'!U$38, "ERROR", 'PAH data'!U30/1000), IF('PAH data'!U30="&lt;LOD",'PAH data'!U$38/1000, "ERROR")))</f>
        <v>4.6100000000000003</v>
      </c>
      <c r="W30" s="326">
        <f>IF('PAH data'!V30="","",IF(ISNUMBER('PAH data'!V30)=TRUE, IF('PAH data'!V30&lt;'PAH data'!V$38, "ERROR", 'PAH data'!V30/1000), IF('PAH data'!V30="&lt;LOD",'PAH data'!V$38/1000, "ERROR")))</f>
        <v>11.6</v>
      </c>
      <c r="X30" s="326">
        <f>IF('PAH data'!W30="","",IF(ISNUMBER('PAH data'!W30)=TRUE, IF('PAH data'!W30&lt;'PAH data'!W$38, "ERROR", 'PAH data'!W30/1000), IF('PAH data'!W30="&lt;LOD",'PAH data'!W$38/1000, "ERROR")))</f>
        <v>16.600000000000001</v>
      </c>
      <c r="Y30" s="284">
        <f>IF('PAH data'!X30="","",IF(ISNUMBER('PAH data'!X30)=TRUE, IF('PAH data'!X30&lt;'PAH data'!X$38, "ERROR", 'PAH data'!X30/1000), IF('PAH data'!X30="&lt;LOD",'PAH data'!X$38/1000, "ERROR")))</f>
        <v>0.85</v>
      </c>
      <c r="Z30" s="284">
        <f>IF('PAH data'!Y30="","",IF(ISNUMBER('PAH data'!Y30)=TRUE, IF('PAH data'!Y30&lt;'PAH data'!Y$38, "ERROR", 'PAH data'!Y30/1000), IF('PAH data'!Y30="&lt;LOD",'PAH data'!Y$38/1000, "ERROR")))</f>
        <v>0.17199999999999999</v>
      </c>
      <c r="AA30" s="284">
        <f>IF('PAH data'!Z30="","",IF(ISNUMBER('PAH data'!Z30)=TRUE, IF('PAH data'!Z30&lt;'PAH data'!Z$38, "ERROR", 'PAH data'!Z30/1000), IF('PAH data'!Z30="&lt;LOD",'PAH data'!Z$38/1000, "ERROR")))</f>
        <v>1.72</v>
      </c>
      <c r="AB30" s="284">
        <f>IF('PAH data'!AA30="","",IF(ISNUMBER('PAH data'!AA30)=TRUE, IF('PAH data'!AA30&lt;'PAH data'!AA$38, "ERROR", 'PAH data'!AA30/1000), IF('PAH data'!AA30="&lt;LOD",'PAH data'!AA$38/1000, "ERROR")))</f>
        <v>0.58899999999999997</v>
      </c>
      <c r="AC30" s="284">
        <f>IF('PAH data'!AB30="","",IF(ISNUMBER('PAH data'!AB30)=TRUE, IF('PAH data'!AB30&lt;'PAH data'!AB$38, "ERROR", 'PAH data'!AB30/1000), IF('PAH data'!AB30="&lt;LOD",'PAH data'!AB$38/1000, "ERROR")))</f>
        <v>0.55200000000000005</v>
      </c>
      <c r="AD30" s="284">
        <f>IF('PAH data'!AC30="","",IF(ISNUMBER('PAH data'!AC30)=TRUE, IF('PAH data'!AC30&lt;'PAH data'!AC$38, "ERROR", 'PAH data'!AC30/1000), IF('PAH data'!AC30="&lt;LOD",'PAH data'!AC$38/1000, "ERROR")))</f>
        <v>2.27</v>
      </c>
      <c r="AE30" s="284">
        <f>IF('PAH data'!AD30="","",IF(ISNUMBER('PAH data'!AD30)=TRUE, IF('PAH data'!AD30&lt;'PAH data'!AD$38, "ERROR", 'PAH data'!AD30/1000), IF('PAH data'!AD30="&lt;LOD",'PAH data'!AD$38/1000, "ERROR")))</f>
        <v>0.20799999999999999</v>
      </c>
      <c r="AF30" s="284">
        <f>IF('PAH data'!AE30="","",IF(ISNUMBER('PAH data'!AE30)=TRUE, IF('PAH data'!AE30&lt;'PAH data'!AE$38, "ERROR", 'PAH data'!AE30/1000), IF('PAH data'!AE30="&lt;LOD",'PAH data'!AE$38/1000, "ERROR")))</f>
        <v>2.52</v>
      </c>
      <c r="AG30" s="284">
        <f>IF('PAH data'!AF30="","",IF(ISNUMBER('PAH data'!AF30)=TRUE, IF('PAH data'!AF30&lt;'PAH data'!AF$38, "ERROR", 'PAH data'!AF30/1000), IF('PAH data'!AF30="&lt;LOD",'PAH data'!AF$38/1000, "ERROR")))</f>
        <v>1.58</v>
      </c>
      <c r="AH30" s="284">
        <f>IF('PAH data'!AG30="","",IF(ISNUMBER('PAH data'!AG30)=TRUE, IF('PAH data'!AG30&lt;'PAH data'!AG$38, "ERROR", 'PAH data'!AG30), IF('PAH data'!AG30="&lt;LOD",'PAH data'!AG$38, "ERROR")))</f>
        <v>3840</v>
      </c>
      <c r="AI30" s="16"/>
    </row>
    <row r="31" spans="7:35" ht="20.100000000000001" customHeight="1" x14ac:dyDescent="0.2">
      <c r="G31" s="15"/>
      <c r="H31" s="42" t="str">
        <f>IF('PAH data'!H31="","",'PAH data'!H31)</f>
        <v>2015/23413</v>
      </c>
      <c r="I31" s="43" t="str">
        <f>IF('PAH data'!I31="","",'PAH data'!I31)</f>
        <v>Area i</v>
      </c>
      <c r="J31" s="278"/>
      <c r="K31" s="148">
        <f>IF('PAH data'!J31="","",'PAH data'!J31)</f>
        <v>24</v>
      </c>
      <c r="L31" s="127">
        <f>IF('PAH data'!K31="","",IF(ISNUMBER('PAH data'!K31)=TRUE, IF('PAH data'!K31&lt;'PAH data'!K$38, "ERROR", 'PAH data'!K31/1000), IF('PAH data'!K31="&lt;LOD",'PAH data'!K$38/1000, "ERROR")))</f>
        <v>0.16600000000000001</v>
      </c>
      <c r="M31" s="326">
        <f>IF('PAH data'!L31="","",IF(ISNUMBER('PAH data'!L31)=TRUE, IF('PAH data'!L31&lt;'PAH data'!L$38, "ERROR", 'PAH data'!L31/1000), IF('PAH data'!L31="&lt;LOD",'PAH data'!L$38/1000, "ERROR")))</f>
        <v>1.56</v>
      </c>
      <c r="N31" s="326">
        <f>IF('PAH data'!M31="","",IF(ISNUMBER('PAH data'!M31)=TRUE, IF('PAH data'!M31&lt;'PAH data'!M$38, "ERROR", 'PAH data'!M31/1000), IF('PAH data'!M31="&lt;LOD",'PAH data'!M$38/1000, "ERROR")))</f>
        <v>1.02</v>
      </c>
      <c r="O31" s="326">
        <f>IF('PAH data'!N31="","",IF(ISNUMBER('PAH data'!N31)=TRUE, IF('PAH data'!N31&lt;'PAH data'!N$38, "ERROR", 'PAH data'!N31/1000), IF('PAH data'!N31="&lt;LOD",'PAH data'!N$38/1000, "ERROR")))</f>
        <v>1.89</v>
      </c>
      <c r="P31" s="326">
        <f>IF('PAH data'!O31="","",IF(ISNUMBER('PAH data'!O31)=TRUE, IF('PAH data'!O31&lt;'PAH data'!O$38, "ERROR", 'PAH data'!O31/1000), IF('PAH data'!O31="&lt;LOD",'PAH data'!O$38/1000, "ERROR")))</f>
        <v>18.8</v>
      </c>
      <c r="Q31" s="326">
        <f>IF('PAH data'!P31="","",IF(ISNUMBER('PAH data'!P31)=TRUE, IF('PAH data'!P31&lt;'PAH data'!P$38, "ERROR", 'PAH data'!P31/1000), IF('PAH data'!P31="&lt;LOD",'PAH data'!P$38/1000, "ERROR")))</f>
        <v>2.11</v>
      </c>
      <c r="R31" s="326">
        <f>IF('PAH data'!Q31="","",IF(ISNUMBER('PAH data'!Q31)=TRUE, IF('PAH data'!Q31&lt;'PAH data'!Q$38, "ERROR", 'PAH data'!Q31/1000), IF('PAH data'!Q31="&lt;LOD",'PAH data'!Q$38/1000, "ERROR")))</f>
        <v>1.4</v>
      </c>
      <c r="S31" s="326">
        <f>IF('PAH data'!R31="","",IF(ISNUMBER('PAH data'!R31)=TRUE, IF('PAH data'!R31&lt;'PAH data'!R$38, "ERROR", 'PAH data'!R31/1000), IF('PAH data'!R31="&lt;LOD",'PAH data'!R$38/1000, "ERROR")))</f>
        <v>1.44</v>
      </c>
      <c r="T31" s="326">
        <f>IF('PAH data'!S31="","",IF(ISNUMBER('PAH data'!S31)=TRUE, IF('PAH data'!S31&lt;'PAH data'!S$38, "ERROR", 'PAH data'!S31/1000), IF('PAH data'!S31="&lt;LOD",'PAH data'!S$38/1000, "ERROR")))</f>
        <v>0.88600000000000001</v>
      </c>
      <c r="U31" s="326">
        <f>IF('PAH data'!T31="","",IF(ISNUMBER('PAH data'!T31)=TRUE, IF('PAH data'!T31&lt;'PAH data'!T$38, "ERROR", 'PAH data'!T31/1000), IF('PAH data'!T31="&lt;LOD",'PAH data'!T$38/1000, "ERROR")))</f>
        <v>5.34</v>
      </c>
      <c r="V31" s="326">
        <f>IF('PAH data'!U31="","",IF(ISNUMBER('PAH data'!U31)=TRUE, IF('PAH data'!U31&lt;'PAH data'!U$38, "ERROR", 'PAH data'!U31/1000), IF('PAH data'!U31="&lt;LOD",'PAH data'!U$38/1000, "ERROR")))</f>
        <v>3.51</v>
      </c>
      <c r="W31" s="326">
        <f>IF('PAH data'!V31="","",IF(ISNUMBER('PAH data'!V31)=TRUE, IF('PAH data'!V31&lt;'PAH data'!V$38, "ERROR", 'PAH data'!V31/1000), IF('PAH data'!V31="&lt;LOD",'PAH data'!V$38/1000, "ERROR")))</f>
        <v>7.61</v>
      </c>
      <c r="X31" s="326">
        <f>IF('PAH data'!W31="","",IF(ISNUMBER('PAH data'!W31)=TRUE, IF('PAH data'!W31&lt;'PAH data'!W$38, "ERROR", 'PAH data'!W31/1000), IF('PAH data'!W31="&lt;LOD",'PAH data'!W$38/1000, "ERROR")))</f>
        <v>11</v>
      </c>
      <c r="Y31" s="284">
        <f>IF('PAH data'!X31="","",IF(ISNUMBER('PAH data'!X31)=TRUE, IF('PAH data'!X31&lt;'PAH data'!X$38, "ERROR", 'PAH data'!X31/1000), IF('PAH data'!X31="&lt;LOD",'PAH data'!X$38/1000, "ERROR")))</f>
        <v>1.33</v>
      </c>
      <c r="Z31" s="284">
        <f>IF('PAH data'!Y31="","",IF(ISNUMBER('PAH data'!Y31)=TRUE, IF('PAH data'!Y31&lt;'PAH data'!Y$38, "ERROR", 'PAH data'!Y31/1000), IF('PAH data'!Y31="&lt;LOD",'PAH data'!Y$38/1000, "ERROR")))</f>
        <v>0.33800000000000002</v>
      </c>
      <c r="AA31" s="284">
        <f>IF('PAH data'!Z31="","",IF(ISNUMBER('PAH data'!Z31)=TRUE, IF('PAH data'!Z31&lt;'PAH data'!Z$38, "ERROR", 'PAH data'!Z31/1000), IF('PAH data'!Z31="&lt;LOD",'PAH data'!Z$38/1000, "ERROR")))</f>
        <v>4.2300000000000004</v>
      </c>
      <c r="AB31" s="284">
        <f>IF('PAH data'!AA31="","",IF(ISNUMBER('PAH data'!AA31)=TRUE, IF('PAH data'!AA31&lt;'PAH data'!AA$38, "ERROR", 'PAH data'!AA31/1000), IF('PAH data'!AA31="&lt;LOD",'PAH data'!AA$38/1000, "ERROR")))</f>
        <v>1.84</v>
      </c>
      <c r="AC31" s="284">
        <f>IF('PAH data'!AB31="","",IF(ISNUMBER('PAH data'!AB31)=TRUE, IF('PAH data'!AB31&lt;'PAH data'!AB$38, "ERROR", 'PAH data'!AB31/1000), IF('PAH data'!AB31="&lt;LOD",'PAH data'!AB$38/1000, "ERROR")))</f>
        <v>1.24</v>
      </c>
      <c r="AD31" s="284">
        <f>IF('PAH data'!AC31="","",IF(ISNUMBER('PAH data'!AC31)=TRUE, IF('PAH data'!AC31&lt;'PAH data'!AC$38, "ERROR", 'PAH data'!AC31/1000), IF('PAH data'!AC31="&lt;LOD",'PAH data'!AC$38/1000, "ERROR")))</f>
        <v>2.69</v>
      </c>
      <c r="AE31" s="284">
        <f>IF('PAH data'!AD31="","",IF(ISNUMBER('PAH data'!AD31)=TRUE, IF('PAH data'!AD31&lt;'PAH data'!AD$38, "ERROR", 'PAH data'!AD31/1000), IF('PAH data'!AD31="&lt;LOD",'PAH data'!AD$38/1000, "ERROR")))</f>
        <v>0.55500000000000005</v>
      </c>
      <c r="AF31" s="284">
        <f>IF('PAH data'!AE31="","",IF(ISNUMBER('PAH data'!AE31)=TRUE, IF('PAH data'!AE31&lt;'PAH data'!AE$38, "ERROR", 'PAH data'!AE31/1000), IF('PAH data'!AE31="&lt;LOD",'PAH data'!AE$38/1000, "ERROR")))</f>
        <v>3.36</v>
      </c>
      <c r="AG31" s="284">
        <f>IF('PAH data'!AF31="","",IF(ISNUMBER('PAH data'!AF31)=TRUE, IF('PAH data'!AF31&lt;'PAH data'!AF$38, "ERROR", 'PAH data'!AF31/1000), IF('PAH data'!AF31="&lt;LOD",'PAH data'!AF$38/1000, "ERROR")))</f>
        <v>4.0599999999999996</v>
      </c>
      <c r="AH31" s="284">
        <f>IF('PAH data'!AG31="","",IF(ISNUMBER('PAH data'!AG31)=TRUE, IF('PAH data'!AG31&lt;'PAH data'!AG$38, "ERROR", 'PAH data'!AG31), IF('PAH data'!AG31="&lt;LOD",'PAH data'!AG$38, "ERROR")))</f>
        <v>3350</v>
      </c>
      <c r="AI31" s="16"/>
    </row>
    <row r="32" spans="7:35" ht="20.100000000000001" customHeight="1" x14ac:dyDescent="0.2">
      <c r="G32" s="15"/>
      <c r="H32" s="42" t="str">
        <f>IF('PAH data'!H32="","",'PAH data'!H32)</f>
        <v>2015/23414</v>
      </c>
      <c r="I32" s="43" t="str">
        <f>IF('PAH data'!I32="","",'PAH data'!I32)</f>
        <v>Area i</v>
      </c>
      <c r="J32" s="278"/>
      <c r="K32" s="148">
        <f>IF('PAH data'!J32="","",'PAH data'!J32)</f>
        <v>25</v>
      </c>
      <c r="L32" s="127">
        <f>IF('PAH data'!K32="","",IF(ISNUMBER('PAH data'!K32)=TRUE, IF('PAH data'!K32&lt;'PAH data'!K$38, "ERROR", 'PAH data'!K32/1000), IF('PAH data'!K32="&lt;LOD",'PAH data'!K$38/1000, "ERROR")))</f>
        <v>0.17899999999999999</v>
      </c>
      <c r="M32" s="326">
        <f>IF('PAH data'!L32="","",IF(ISNUMBER('PAH data'!L32)=TRUE, IF('PAH data'!L32&lt;'PAH data'!L$38, "ERROR", 'PAH data'!L32/1000), IF('PAH data'!L32="&lt;LOD",'PAH data'!L$38/1000, "ERROR")))</f>
        <v>1.46</v>
      </c>
      <c r="N32" s="326">
        <f>IF('PAH data'!M32="","",IF(ISNUMBER('PAH data'!M32)=TRUE, IF('PAH data'!M32&lt;'PAH data'!M$38, "ERROR", 'PAH data'!M32/1000), IF('PAH data'!M32="&lt;LOD",'PAH data'!M$38/1000, "ERROR")))</f>
        <v>1.1000000000000001</v>
      </c>
      <c r="O32" s="326">
        <f>IF('PAH data'!N32="","",IF(ISNUMBER('PAH data'!N32)=TRUE, IF('PAH data'!N32&lt;'PAH data'!N$38, "ERROR", 'PAH data'!N32/1000), IF('PAH data'!N32="&lt;LOD",'PAH data'!N$38/1000, "ERROR")))</f>
        <v>1.91</v>
      </c>
      <c r="P32" s="326">
        <f>IF('PAH data'!O32="","",IF(ISNUMBER('PAH data'!O32)=TRUE, IF('PAH data'!O32&lt;'PAH data'!O$38, "ERROR", 'PAH data'!O32/1000), IF('PAH data'!O32="&lt;LOD",'PAH data'!O$38/1000, "ERROR")))</f>
        <v>1.76</v>
      </c>
      <c r="Q32" s="326">
        <f>IF('PAH data'!P32="","",IF(ISNUMBER('PAH data'!P32)=TRUE, IF('PAH data'!P32&lt;'PAH data'!P$38, "ERROR", 'PAH data'!P32/1000), IF('PAH data'!P32="&lt;LOD",'PAH data'!P$38/1000, "ERROR")))</f>
        <v>1.93</v>
      </c>
      <c r="R32" s="326">
        <f>IF('PAH data'!Q32="","",IF(ISNUMBER('PAH data'!Q32)=TRUE, IF('PAH data'!Q32&lt;'PAH data'!Q$38, "ERROR", 'PAH data'!Q32/1000), IF('PAH data'!Q32="&lt;LOD",'PAH data'!Q$38/1000, "ERROR")))</f>
        <v>1.34</v>
      </c>
      <c r="S32" s="326">
        <f>IF('PAH data'!R32="","",IF(ISNUMBER('PAH data'!R32)=TRUE, IF('PAH data'!R32&lt;'PAH data'!R$38, "ERROR", 'PAH data'!R32/1000), IF('PAH data'!R32="&lt;LOD",'PAH data'!R$38/1000, "ERROR")))</f>
        <v>1.25</v>
      </c>
      <c r="T32" s="326">
        <f>IF('PAH data'!S32="","",IF(ISNUMBER('PAH data'!S32)=TRUE, IF('PAH data'!S32&lt;'PAH data'!S$38, "ERROR", 'PAH data'!S32/1000), IF('PAH data'!S32="&lt;LOD",'PAH data'!S$38/1000, "ERROR")))</f>
        <v>0.82399999999999995</v>
      </c>
      <c r="U32" s="326">
        <f>IF('PAH data'!T32="","",IF(ISNUMBER('PAH data'!T32)=TRUE, IF('PAH data'!T32&lt;'PAH data'!T$38, "ERROR", 'PAH data'!T32/1000), IF('PAH data'!T32="&lt;LOD",'PAH data'!T$38/1000, "ERROR")))</f>
        <v>4.8099999999999996</v>
      </c>
      <c r="V32" s="326">
        <f>IF('PAH data'!U32="","",IF(ISNUMBER('PAH data'!U32)=TRUE, IF('PAH data'!U32&lt;'PAH data'!U$38, "ERROR", 'PAH data'!U32/1000), IF('PAH data'!U32="&lt;LOD",'PAH data'!U$38/1000, "ERROR")))</f>
        <v>3.58</v>
      </c>
      <c r="W32" s="326">
        <f>IF('PAH data'!V32="","",IF(ISNUMBER('PAH data'!V32)=TRUE, IF('PAH data'!V32&lt;'PAH data'!V$38, "ERROR", 'PAH data'!V32/1000), IF('PAH data'!V32="&lt;LOD",'PAH data'!V$38/1000, "ERROR")))</f>
        <v>6.67</v>
      </c>
      <c r="X32" s="326">
        <f>IF('PAH data'!W32="","",IF(ISNUMBER('PAH data'!W32)=TRUE, IF('PAH data'!W32&lt;'PAH data'!W$38, "ERROR", 'PAH data'!W32/1000), IF('PAH data'!W32="&lt;LOD",'PAH data'!W$38/1000, "ERROR")))</f>
        <v>9.35</v>
      </c>
      <c r="Y32" s="284">
        <f>IF('PAH data'!X32="","",IF(ISNUMBER('PAH data'!X32)=TRUE, IF('PAH data'!X32&lt;'PAH data'!X$38, "ERROR", 'PAH data'!X32/1000), IF('PAH data'!X32="&lt;LOD",'PAH data'!X$38/1000, "ERROR")))</f>
        <v>1.29</v>
      </c>
      <c r="Z32" s="284">
        <f>IF('PAH data'!Y32="","",IF(ISNUMBER('PAH data'!Y32)=TRUE, IF('PAH data'!Y32&lt;'PAH data'!Y$38, "ERROR", 'PAH data'!Y32/1000), IF('PAH data'!Y32="&lt;LOD",'PAH data'!Y$38/1000, "ERROR")))</f>
        <v>0.33600000000000002</v>
      </c>
      <c r="AA32" s="284">
        <f>IF('PAH data'!Z32="","",IF(ISNUMBER('PAH data'!Z32)=TRUE, IF('PAH data'!Z32&lt;'PAH data'!Z$38, "ERROR", 'PAH data'!Z32/1000), IF('PAH data'!Z32="&lt;LOD",'PAH data'!Z$38/1000, "ERROR")))</f>
        <v>4.28</v>
      </c>
      <c r="AB32" s="284">
        <f>IF('PAH data'!AA32="","",IF(ISNUMBER('PAH data'!AA32)=TRUE, IF('PAH data'!AA32&lt;'PAH data'!AA$38, "ERROR", 'PAH data'!AA32/1000), IF('PAH data'!AA32="&lt;LOD",'PAH data'!AA$38/1000, "ERROR")))</f>
        <v>1.5</v>
      </c>
      <c r="AC32" s="284">
        <f>IF('PAH data'!AB32="","",IF(ISNUMBER('PAH data'!AB32)=TRUE, IF('PAH data'!AB32&lt;'PAH data'!AB$38, "ERROR", 'PAH data'!AB32/1000), IF('PAH data'!AB32="&lt;LOD",'PAH data'!AB$38/1000, "ERROR")))</f>
        <v>1.32</v>
      </c>
      <c r="AD32" s="284">
        <f>IF('PAH data'!AC32="","",IF(ISNUMBER('PAH data'!AC32)=TRUE, IF('PAH data'!AC32&lt;'PAH data'!AC$38, "ERROR", 'PAH data'!AC32/1000), IF('PAH data'!AC32="&lt;LOD",'PAH data'!AC$38/1000, "ERROR")))</f>
        <v>2.54</v>
      </c>
      <c r="AE32" s="284">
        <f>IF('PAH data'!AD32="","",IF(ISNUMBER('PAH data'!AD32)=TRUE, IF('PAH data'!AD32&lt;'PAH data'!AD$38, "ERROR", 'PAH data'!AD32/1000), IF('PAH data'!AD32="&lt;LOD",'PAH data'!AD$38/1000, "ERROR")))</f>
        <v>0.47899999999999998</v>
      </c>
      <c r="AF32" s="284">
        <f>IF('PAH data'!AE32="","",IF(ISNUMBER('PAH data'!AE32)=TRUE, IF('PAH data'!AE32&lt;'PAH data'!AE$38, "ERROR", 'PAH data'!AE32/1000), IF('PAH data'!AE32="&lt;LOD",'PAH data'!AE$38/1000, "ERROR")))</f>
        <v>3.12</v>
      </c>
      <c r="AG32" s="284">
        <f>IF('PAH data'!AF32="","",IF(ISNUMBER('PAH data'!AF32)=TRUE, IF('PAH data'!AF32&lt;'PAH data'!AF$38, "ERROR", 'PAH data'!AF32/1000), IF('PAH data'!AF32="&lt;LOD",'PAH data'!AF$38/1000, "ERROR")))</f>
        <v>4.01</v>
      </c>
      <c r="AH32" s="284">
        <f>IF('PAH data'!AG32="","",IF(ISNUMBER('PAH data'!AG32)=TRUE, IF('PAH data'!AG32&lt;'PAH data'!AG$38, "ERROR", 'PAH data'!AG32), IF('PAH data'!AG32="&lt;LOD",'PAH data'!AG$38, "ERROR")))</f>
        <v>3100</v>
      </c>
      <c r="AI32" s="16"/>
    </row>
    <row r="33" spans="7:35" ht="20.100000000000001" customHeight="1" x14ac:dyDescent="0.2">
      <c r="G33" s="15"/>
      <c r="H33" s="42" t="str">
        <f>IF('PAH data'!H33="","",'PAH data'!H33)</f>
        <v/>
      </c>
      <c r="I33" s="43" t="str">
        <f>IF('PAH data'!I33="","",'PAH data'!I33)</f>
        <v/>
      </c>
      <c r="J33" s="278"/>
      <c r="K33" s="148" t="str">
        <f>IF('PAH data'!J33="","",'PAH data'!J33)</f>
        <v/>
      </c>
      <c r="L33" s="127" t="str">
        <f>IF('PAH data'!K33="","",IF(ISNUMBER('PAH data'!K33)=TRUE, IF('PAH data'!K33&lt;'PAH data'!K$38, "ERROR", 'PAH data'!K33/1000), IF('PAH data'!K33="&lt;LOD",'PAH data'!K$38/1000, "ERROR")))</f>
        <v/>
      </c>
      <c r="M33" s="326" t="str">
        <f>IF('PAH data'!L33="","",IF(ISNUMBER('PAH data'!L33)=TRUE, IF('PAH data'!L33&lt;'PAH data'!L$38, "ERROR", 'PAH data'!L33/1000), IF('PAH data'!L33="&lt;LOD",'PAH data'!L$38/1000, "ERROR")))</f>
        <v/>
      </c>
      <c r="N33" s="326" t="str">
        <f>IF('PAH data'!M33="","",IF(ISNUMBER('PAH data'!M33)=TRUE, IF('PAH data'!M33&lt;'PAH data'!M$38, "ERROR", 'PAH data'!M33/1000), IF('PAH data'!M33="&lt;LOD",'PAH data'!M$38/1000, "ERROR")))</f>
        <v/>
      </c>
      <c r="O33" s="326" t="str">
        <f>IF('PAH data'!N33="","",IF(ISNUMBER('PAH data'!N33)=TRUE, IF('PAH data'!N33&lt;'PAH data'!N$38, "ERROR", 'PAH data'!N33/1000), IF('PAH data'!N33="&lt;LOD",'PAH data'!N$38/1000, "ERROR")))</f>
        <v/>
      </c>
      <c r="P33" s="326" t="str">
        <f>IF('PAH data'!O33="","",IF(ISNUMBER('PAH data'!O33)=TRUE, IF('PAH data'!O33&lt;'PAH data'!O$38, "ERROR", 'PAH data'!O33/1000), IF('PAH data'!O33="&lt;LOD",'PAH data'!O$38/1000, "ERROR")))</f>
        <v/>
      </c>
      <c r="Q33" s="326" t="str">
        <f>IF('PAH data'!P33="","",IF(ISNUMBER('PAH data'!P33)=TRUE, IF('PAH data'!P33&lt;'PAH data'!P$38, "ERROR", 'PAH data'!P33/1000), IF('PAH data'!P33="&lt;LOD",'PAH data'!P$38/1000, "ERROR")))</f>
        <v/>
      </c>
      <c r="R33" s="326" t="str">
        <f>IF('PAH data'!Q33="","",IF(ISNUMBER('PAH data'!Q33)=TRUE, IF('PAH data'!Q33&lt;'PAH data'!Q$38, "ERROR", 'PAH data'!Q33/1000), IF('PAH data'!Q33="&lt;LOD",'PAH data'!Q$38/1000, "ERROR")))</f>
        <v/>
      </c>
      <c r="S33" s="326" t="str">
        <f>IF('PAH data'!R33="","",IF(ISNUMBER('PAH data'!R33)=TRUE, IF('PAH data'!R33&lt;'PAH data'!R$38, "ERROR", 'PAH data'!R33/1000), IF('PAH data'!R33="&lt;LOD",'PAH data'!R$38/1000, "ERROR")))</f>
        <v/>
      </c>
      <c r="T33" s="326" t="str">
        <f>IF('PAH data'!S33="","",IF(ISNUMBER('PAH data'!S33)=TRUE, IF('PAH data'!S33&lt;'PAH data'!S$38, "ERROR", 'PAH data'!S33/1000), IF('PAH data'!S33="&lt;LOD",'PAH data'!S$38/1000, "ERROR")))</f>
        <v/>
      </c>
      <c r="U33" s="326" t="str">
        <f>IF('PAH data'!T33="","",IF(ISNUMBER('PAH data'!T33)=TRUE, IF('PAH data'!T33&lt;'PAH data'!T$38, "ERROR", 'PAH data'!T33/1000), IF('PAH data'!T33="&lt;LOD",'PAH data'!T$38/1000, "ERROR")))</f>
        <v/>
      </c>
      <c r="V33" s="326" t="str">
        <f>IF('PAH data'!U33="","",IF(ISNUMBER('PAH data'!U33)=TRUE, IF('PAH data'!U33&lt;'PAH data'!U$38, "ERROR", 'PAH data'!U33/1000), IF('PAH data'!U33="&lt;LOD",'PAH data'!U$38/1000, "ERROR")))</f>
        <v/>
      </c>
      <c r="W33" s="326" t="str">
        <f>IF('PAH data'!V33="","",IF(ISNUMBER('PAH data'!V33)=TRUE, IF('PAH data'!V33&lt;'PAH data'!V$38, "ERROR", 'PAH data'!V33/1000), IF('PAH data'!V33="&lt;LOD",'PAH data'!V$38/1000, "ERROR")))</f>
        <v/>
      </c>
      <c r="X33" s="326" t="str">
        <f>IF('PAH data'!W33="","",IF(ISNUMBER('PAH data'!W33)=TRUE, IF('PAH data'!W33&lt;'PAH data'!W$38, "ERROR", 'PAH data'!W33/1000), IF('PAH data'!W33="&lt;LOD",'PAH data'!W$38/1000, "ERROR")))</f>
        <v/>
      </c>
      <c r="Y33" s="284" t="str">
        <f>IF('PAH data'!X33="","",IF(ISNUMBER('PAH data'!X33)=TRUE, IF('PAH data'!X33&lt;'PAH data'!X$38, "ERROR", 'PAH data'!X33/1000), IF('PAH data'!X33="&lt;LOD",'PAH data'!X$38/1000, "ERROR")))</f>
        <v/>
      </c>
      <c r="Z33" s="284" t="str">
        <f>IF('PAH data'!Y33="","",IF(ISNUMBER('PAH data'!Y33)=TRUE, IF('PAH data'!Y33&lt;'PAH data'!Y$38, "ERROR", 'PAH data'!Y33/1000), IF('PAH data'!Y33="&lt;LOD",'PAH data'!Y$38/1000, "ERROR")))</f>
        <v/>
      </c>
      <c r="AA33" s="284" t="str">
        <f>IF('PAH data'!Z33="","",IF(ISNUMBER('PAH data'!Z33)=TRUE, IF('PAH data'!Z33&lt;'PAH data'!Z$38, "ERROR", 'PAH data'!Z33/1000), IF('PAH data'!Z33="&lt;LOD",'PAH data'!Z$38/1000, "ERROR")))</f>
        <v/>
      </c>
      <c r="AB33" s="284" t="str">
        <f>IF('PAH data'!AA33="","",IF(ISNUMBER('PAH data'!AA33)=TRUE, IF('PAH data'!AA33&lt;'PAH data'!AA$38, "ERROR", 'PAH data'!AA33/1000), IF('PAH data'!AA33="&lt;LOD",'PAH data'!AA$38/1000, "ERROR")))</f>
        <v/>
      </c>
      <c r="AC33" s="284" t="str">
        <f>IF('PAH data'!AB33="","",IF(ISNUMBER('PAH data'!AB33)=TRUE, IF('PAH data'!AB33&lt;'PAH data'!AB$38, "ERROR", 'PAH data'!AB33/1000), IF('PAH data'!AB33="&lt;LOD",'PAH data'!AB$38/1000, "ERROR")))</f>
        <v/>
      </c>
      <c r="AD33" s="284" t="str">
        <f>IF('PAH data'!AC33="","",IF(ISNUMBER('PAH data'!AC33)=TRUE, IF('PAH data'!AC33&lt;'PAH data'!AC$38, "ERROR", 'PAH data'!AC33/1000), IF('PAH data'!AC33="&lt;LOD",'PAH data'!AC$38/1000, "ERROR")))</f>
        <v/>
      </c>
      <c r="AE33" s="284" t="str">
        <f>IF('PAH data'!AD33="","",IF(ISNUMBER('PAH data'!AD33)=TRUE, IF('PAH data'!AD33&lt;'PAH data'!AD$38, "ERROR", 'PAH data'!AD33/1000), IF('PAH data'!AD33="&lt;LOD",'PAH data'!AD$38/1000, "ERROR")))</f>
        <v/>
      </c>
      <c r="AF33" s="284" t="str">
        <f>IF('PAH data'!AE33="","",IF(ISNUMBER('PAH data'!AE33)=TRUE, IF('PAH data'!AE33&lt;'PAH data'!AE$38, "ERROR", 'PAH data'!AE33/1000), IF('PAH data'!AE33="&lt;LOD",'PAH data'!AE$38/1000, "ERROR")))</f>
        <v/>
      </c>
      <c r="AG33" s="284" t="str">
        <f>IF('PAH data'!AF33="","",IF(ISNUMBER('PAH data'!AF33)=TRUE, IF('PAH data'!AF33&lt;'PAH data'!AF$38, "ERROR", 'PAH data'!AF33/1000), IF('PAH data'!AF33="&lt;LOD",'PAH data'!AF$38/1000, "ERROR")))</f>
        <v/>
      </c>
      <c r="AH33" s="284" t="str">
        <f>IF('PAH data'!AG33="","",IF(ISNUMBER('PAH data'!AG33)=TRUE, IF('PAH data'!AG33&lt;'PAH data'!AG$38, "ERROR", 'PAH data'!AG33), IF('PAH data'!AG33="&lt;LOD",'PAH data'!AG$38, "ERROR")))</f>
        <v/>
      </c>
      <c r="AI33" s="16"/>
    </row>
    <row r="34" spans="7:35" ht="20.100000000000001" customHeight="1" x14ac:dyDescent="0.2">
      <c r="G34" s="15"/>
      <c r="H34" s="42" t="str">
        <f>IF('PAH data'!H34="","",'PAH data'!H34)</f>
        <v/>
      </c>
      <c r="I34" s="43" t="str">
        <f>IF('PAH data'!I34="","",'PAH data'!I34)</f>
        <v/>
      </c>
      <c r="J34" s="278"/>
      <c r="K34" s="148" t="str">
        <f>IF('PAH data'!J34="","",'PAH data'!J34)</f>
        <v/>
      </c>
      <c r="L34" s="127" t="str">
        <f>IF('PAH data'!K34="","",IF(ISNUMBER('PAH data'!K34)=TRUE, IF('PAH data'!K34&lt;'PAH data'!K$38, "ERROR", 'PAH data'!K34/1000), IF('PAH data'!K34="&lt;LOD",'PAH data'!K$38/1000, "ERROR")))</f>
        <v/>
      </c>
      <c r="M34" s="326" t="str">
        <f>IF('PAH data'!L34="","",IF(ISNUMBER('PAH data'!L34)=TRUE, IF('PAH data'!L34&lt;'PAH data'!L$38, "ERROR", 'PAH data'!L34/1000), IF('PAH data'!L34="&lt;LOD",'PAH data'!L$38/1000, "ERROR")))</f>
        <v/>
      </c>
      <c r="N34" s="326" t="str">
        <f>IF('PAH data'!M34="","",IF(ISNUMBER('PAH data'!M34)=TRUE, IF('PAH data'!M34&lt;'PAH data'!M$38, "ERROR", 'PAH data'!M34/1000), IF('PAH data'!M34="&lt;LOD",'PAH data'!M$38/1000, "ERROR")))</f>
        <v/>
      </c>
      <c r="O34" s="326" t="str">
        <f>IF('PAH data'!N34="","",IF(ISNUMBER('PAH data'!N34)=TRUE, IF('PAH data'!N34&lt;'PAH data'!N$38, "ERROR", 'PAH data'!N34/1000), IF('PAH data'!N34="&lt;LOD",'PAH data'!N$38/1000, "ERROR")))</f>
        <v/>
      </c>
      <c r="P34" s="326" t="str">
        <f>IF('PAH data'!O34="","",IF(ISNUMBER('PAH data'!O34)=TRUE, IF('PAH data'!O34&lt;'PAH data'!O$38, "ERROR", 'PAH data'!O34/1000), IF('PAH data'!O34="&lt;LOD",'PAH data'!O$38/1000, "ERROR")))</f>
        <v/>
      </c>
      <c r="Q34" s="326" t="str">
        <f>IF('PAH data'!P34="","",IF(ISNUMBER('PAH data'!P34)=TRUE, IF('PAH data'!P34&lt;'PAH data'!P$38, "ERROR", 'PAH data'!P34/1000), IF('PAH data'!P34="&lt;LOD",'PAH data'!P$38/1000, "ERROR")))</f>
        <v/>
      </c>
      <c r="R34" s="326" t="str">
        <f>IF('PAH data'!Q34="","",IF(ISNUMBER('PAH data'!Q34)=TRUE, IF('PAH data'!Q34&lt;'PAH data'!Q$38, "ERROR", 'PAH data'!Q34/1000), IF('PAH data'!Q34="&lt;LOD",'PAH data'!Q$38/1000, "ERROR")))</f>
        <v/>
      </c>
      <c r="S34" s="326" t="str">
        <f>IF('PAH data'!R34="","",IF(ISNUMBER('PAH data'!R34)=TRUE, IF('PAH data'!R34&lt;'PAH data'!R$38, "ERROR", 'PAH data'!R34/1000), IF('PAH data'!R34="&lt;LOD",'PAH data'!R$38/1000, "ERROR")))</f>
        <v/>
      </c>
      <c r="T34" s="326" t="str">
        <f>IF('PAH data'!S34="","",IF(ISNUMBER('PAH data'!S34)=TRUE, IF('PAH data'!S34&lt;'PAH data'!S$38, "ERROR", 'PAH data'!S34/1000), IF('PAH data'!S34="&lt;LOD",'PAH data'!S$38/1000, "ERROR")))</f>
        <v/>
      </c>
      <c r="U34" s="326" t="str">
        <f>IF('PAH data'!T34="","",IF(ISNUMBER('PAH data'!T34)=TRUE, IF('PAH data'!T34&lt;'PAH data'!T$38, "ERROR", 'PAH data'!T34/1000), IF('PAH data'!T34="&lt;LOD",'PAH data'!T$38/1000, "ERROR")))</f>
        <v/>
      </c>
      <c r="V34" s="326" t="str">
        <f>IF('PAH data'!U34="","",IF(ISNUMBER('PAH data'!U34)=TRUE, IF('PAH data'!U34&lt;'PAH data'!U$38, "ERROR", 'PAH data'!U34/1000), IF('PAH data'!U34="&lt;LOD",'PAH data'!U$38/1000, "ERROR")))</f>
        <v/>
      </c>
      <c r="W34" s="326" t="str">
        <f>IF('PAH data'!V34="","",IF(ISNUMBER('PAH data'!V34)=TRUE, IF('PAH data'!V34&lt;'PAH data'!V$38, "ERROR", 'PAH data'!V34/1000), IF('PAH data'!V34="&lt;LOD",'PAH data'!V$38/1000, "ERROR")))</f>
        <v/>
      </c>
      <c r="X34" s="326" t="str">
        <f>IF('PAH data'!W34="","",IF(ISNUMBER('PAH data'!W34)=TRUE, IF('PAH data'!W34&lt;'PAH data'!W$38, "ERROR", 'PAH data'!W34/1000), IF('PAH data'!W34="&lt;LOD",'PAH data'!W$38/1000, "ERROR")))</f>
        <v/>
      </c>
      <c r="Y34" s="284" t="str">
        <f>IF('PAH data'!X34="","",IF(ISNUMBER('PAH data'!X34)=TRUE, IF('PAH data'!X34&lt;'PAH data'!X$38, "ERROR", 'PAH data'!X34/1000), IF('PAH data'!X34="&lt;LOD",'PAH data'!X$38/1000, "ERROR")))</f>
        <v/>
      </c>
      <c r="Z34" s="284" t="str">
        <f>IF('PAH data'!Y34="","",IF(ISNUMBER('PAH data'!Y34)=TRUE, IF('PAH data'!Y34&lt;'PAH data'!Y$38, "ERROR", 'PAH data'!Y34/1000), IF('PAH data'!Y34="&lt;LOD",'PAH data'!Y$38/1000, "ERROR")))</f>
        <v/>
      </c>
      <c r="AA34" s="284" t="str">
        <f>IF('PAH data'!Z34="","",IF(ISNUMBER('PAH data'!Z34)=TRUE, IF('PAH data'!Z34&lt;'PAH data'!Z$38, "ERROR", 'PAH data'!Z34/1000), IF('PAH data'!Z34="&lt;LOD",'PAH data'!Z$38/1000, "ERROR")))</f>
        <v/>
      </c>
      <c r="AB34" s="284" t="str">
        <f>IF('PAH data'!AA34="","",IF(ISNUMBER('PAH data'!AA34)=TRUE, IF('PAH data'!AA34&lt;'PAH data'!AA$38, "ERROR", 'PAH data'!AA34/1000), IF('PAH data'!AA34="&lt;LOD",'PAH data'!AA$38/1000, "ERROR")))</f>
        <v/>
      </c>
      <c r="AC34" s="284" t="str">
        <f>IF('PAH data'!AB34="","",IF(ISNUMBER('PAH data'!AB34)=TRUE, IF('PAH data'!AB34&lt;'PAH data'!AB$38, "ERROR", 'PAH data'!AB34/1000), IF('PAH data'!AB34="&lt;LOD",'PAH data'!AB$38/1000, "ERROR")))</f>
        <v/>
      </c>
      <c r="AD34" s="284" t="str">
        <f>IF('PAH data'!AC34="","",IF(ISNUMBER('PAH data'!AC34)=TRUE, IF('PAH data'!AC34&lt;'PAH data'!AC$38, "ERROR", 'PAH data'!AC34/1000), IF('PAH data'!AC34="&lt;LOD",'PAH data'!AC$38/1000, "ERROR")))</f>
        <v/>
      </c>
      <c r="AE34" s="284" t="str">
        <f>IF('PAH data'!AD34="","",IF(ISNUMBER('PAH data'!AD34)=TRUE, IF('PAH data'!AD34&lt;'PAH data'!AD$38, "ERROR", 'PAH data'!AD34/1000), IF('PAH data'!AD34="&lt;LOD",'PAH data'!AD$38/1000, "ERROR")))</f>
        <v/>
      </c>
      <c r="AF34" s="284" t="str">
        <f>IF('PAH data'!AE34="","",IF(ISNUMBER('PAH data'!AE34)=TRUE, IF('PAH data'!AE34&lt;'PAH data'!AE$38, "ERROR", 'PAH data'!AE34/1000), IF('PAH data'!AE34="&lt;LOD",'PAH data'!AE$38/1000, "ERROR")))</f>
        <v/>
      </c>
      <c r="AG34" s="284" t="str">
        <f>IF('PAH data'!AF34="","",IF(ISNUMBER('PAH data'!AF34)=TRUE, IF('PAH data'!AF34&lt;'PAH data'!AF$38, "ERROR", 'PAH data'!AF34/1000), IF('PAH data'!AF34="&lt;LOD",'PAH data'!AF$38/1000, "ERROR")))</f>
        <v/>
      </c>
      <c r="AH34" s="284" t="str">
        <f>IF('PAH data'!AG34="","",IF(ISNUMBER('PAH data'!AG34)=TRUE, IF('PAH data'!AG34&lt;'PAH data'!AG$38, "ERROR", 'PAH data'!AG34), IF('PAH data'!AG34="&lt;LOD",'PAH data'!AG$38, "ERROR")))</f>
        <v/>
      </c>
      <c r="AI34" s="16"/>
    </row>
    <row r="35" spans="7:35" ht="20.100000000000001" customHeight="1" x14ac:dyDescent="0.2">
      <c r="G35" s="15"/>
      <c r="H35" s="42" t="str">
        <f>IF('PAH data'!H35="","",'PAH data'!H35)</f>
        <v/>
      </c>
      <c r="I35" s="43" t="str">
        <f>IF('PAH data'!I35="","",'PAH data'!I35)</f>
        <v/>
      </c>
      <c r="J35" s="278"/>
      <c r="K35" s="148" t="str">
        <f>IF('PAH data'!J35="","",'PAH data'!J35)</f>
        <v/>
      </c>
      <c r="L35" s="127" t="str">
        <f>IF('PAH data'!K35="","",IF(ISNUMBER('PAH data'!K35)=TRUE, IF('PAH data'!K35&lt;'PAH data'!K$38, "ERROR", 'PAH data'!K35/1000), IF('PAH data'!K35="&lt;LOD",'PAH data'!K$38/1000, "ERROR")))</f>
        <v/>
      </c>
      <c r="M35" s="326" t="str">
        <f>IF('PAH data'!L35="","",IF(ISNUMBER('PAH data'!L35)=TRUE, IF('PAH data'!L35&lt;'PAH data'!L$38, "ERROR", 'PAH data'!L35/1000), IF('PAH data'!L35="&lt;LOD",'PAH data'!L$38/1000, "ERROR")))</f>
        <v/>
      </c>
      <c r="N35" s="326" t="str">
        <f>IF('PAH data'!M35="","",IF(ISNUMBER('PAH data'!M35)=TRUE, IF('PAH data'!M35&lt;'PAH data'!M$38, "ERROR", 'PAH data'!M35/1000), IF('PAH data'!M35="&lt;LOD",'PAH data'!M$38/1000, "ERROR")))</f>
        <v/>
      </c>
      <c r="O35" s="326" t="str">
        <f>IF('PAH data'!N35="","",IF(ISNUMBER('PAH data'!N35)=TRUE, IF('PAH data'!N35&lt;'PAH data'!N$38, "ERROR", 'PAH data'!N35/1000), IF('PAH data'!N35="&lt;LOD",'PAH data'!N$38/1000, "ERROR")))</f>
        <v/>
      </c>
      <c r="P35" s="326" t="str">
        <f>IF('PAH data'!O35="","",IF(ISNUMBER('PAH data'!O35)=TRUE, IF('PAH data'!O35&lt;'PAH data'!O$38, "ERROR", 'PAH data'!O35/1000), IF('PAH data'!O35="&lt;LOD",'PAH data'!O$38/1000, "ERROR")))</f>
        <v/>
      </c>
      <c r="Q35" s="326" t="str">
        <f>IF('PAH data'!P35="","",IF(ISNUMBER('PAH data'!P35)=TRUE, IF('PAH data'!P35&lt;'PAH data'!P$38, "ERROR", 'PAH data'!P35/1000), IF('PAH data'!P35="&lt;LOD",'PAH data'!P$38/1000, "ERROR")))</f>
        <v/>
      </c>
      <c r="R35" s="326" t="str">
        <f>IF('PAH data'!Q35="","",IF(ISNUMBER('PAH data'!Q35)=TRUE, IF('PAH data'!Q35&lt;'PAH data'!Q$38, "ERROR", 'PAH data'!Q35/1000), IF('PAH data'!Q35="&lt;LOD",'PAH data'!Q$38/1000, "ERROR")))</f>
        <v/>
      </c>
      <c r="S35" s="326" t="str">
        <f>IF('PAH data'!R35="","",IF(ISNUMBER('PAH data'!R35)=TRUE, IF('PAH data'!R35&lt;'PAH data'!R$38, "ERROR", 'PAH data'!R35/1000), IF('PAH data'!R35="&lt;LOD",'PAH data'!R$38/1000, "ERROR")))</f>
        <v/>
      </c>
      <c r="T35" s="326" t="str">
        <f>IF('PAH data'!S35="","",IF(ISNUMBER('PAH data'!S35)=TRUE, IF('PAH data'!S35&lt;'PAH data'!S$38, "ERROR", 'PAH data'!S35/1000), IF('PAH data'!S35="&lt;LOD",'PAH data'!S$38/1000, "ERROR")))</f>
        <v/>
      </c>
      <c r="U35" s="326" t="str">
        <f>IF('PAH data'!T35="","",IF(ISNUMBER('PAH data'!T35)=TRUE, IF('PAH data'!T35&lt;'PAH data'!T$38, "ERROR", 'PAH data'!T35/1000), IF('PAH data'!T35="&lt;LOD",'PAH data'!T$38/1000, "ERROR")))</f>
        <v/>
      </c>
      <c r="V35" s="326" t="str">
        <f>IF('PAH data'!U35="","",IF(ISNUMBER('PAH data'!U35)=TRUE, IF('PAH data'!U35&lt;'PAH data'!U$38, "ERROR", 'PAH data'!U35/1000), IF('PAH data'!U35="&lt;LOD",'PAH data'!U$38/1000, "ERROR")))</f>
        <v/>
      </c>
      <c r="W35" s="326" t="str">
        <f>IF('PAH data'!V35="","",IF(ISNUMBER('PAH data'!V35)=TRUE, IF('PAH data'!V35&lt;'PAH data'!V$38, "ERROR", 'PAH data'!V35/1000), IF('PAH data'!V35="&lt;LOD",'PAH data'!V$38/1000, "ERROR")))</f>
        <v/>
      </c>
      <c r="X35" s="326" t="str">
        <f>IF('PAH data'!W35="","",IF(ISNUMBER('PAH data'!W35)=TRUE, IF('PAH data'!W35&lt;'PAH data'!W$38, "ERROR", 'PAH data'!W35/1000), IF('PAH data'!W35="&lt;LOD",'PAH data'!W$38/1000, "ERROR")))</f>
        <v/>
      </c>
      <c r="Y35" s="284" t="str">
        <f>IF('PAH data'!X35="","",IF(ISNUMBER('PAH data'!X35)=TRUE, IF('PAH data'!X35&lt;'PAH data'!X$38, "ERROR", 'PAH data'!X35/1000), IF('PAH data'!X35="&lt;LOD",'PAH data'!X$38/1000, "ERROR")))</f>
        <v/>
      </c>
      <c r="Z35" s="284" t="str">
        <f>IF('PAH data'!Y35="","",IF(ISNUMBER('PAH data'!Y35)=TRUE, IF('PAH data'!Y35&lt;'PAH data'!Y$38, "ERROR", 'PAH data'!Y35/1000), IF('PAH data'!Y35="&lt;LOD",'PAH data'!Y$38/1000, "ERROR")))</f>
        <v/>
      </c>
      <c r="AA35" s="284" t="str">
        <f>IF('PAH data'!Z35="","",IF(ISNUMBER('PAH data'!Z35)=TRUE, IF('PAH data'!Z35&lt;'PAH data'!Z$38, "ERROR", 'PAH data'!Z35/1000), IF('PAH data'!Z35="&lt;LOD",'PAH data'!Z$38/1000, "ERROR")))</f>
        <v/>
      </c>
      <c r="AB35" s="284" t="str">
        <f>IF('PAH data'!AA35="","",IF(ISNUMBER('PAH data'!AA35)=TRUE, IF('PAH data'!AA35&lt;'PAH data'!AA$38, "ERROR", 'PAH data'!AA35/1000), IF('PAH data'!AA35="&lt;LOD",'PAH data'!AA$38/1000, "ERROR")))</f>
        <v/>
      </c>
      <c r="AC35" s="284" t="str">
        <f>IF('PAH data'!AB35="","",IF(ISNUMBER('PAH data'!AB35)=TRUE, IF('PAH data'!AB35&lt;'PAH data'!AB$38, "ERROR", 'PAH data'!AB35/1000), IF('PAH data'!AB35="&lt;LOD",'PAH data'!AB$38/1000, "ERROR")))</f>
        <v/>
      </c>
      <c r="AD35" s="284" t="str">
        <f>IF('PAH data'!AC35="","",IF(ISNUMBER('PAH data'!AC35)=TRUE, IF('PAH data'!AC35&lt;'PAH data'!AC$38, "ERROR", 'PAH data'!AC35/1000), IF('PAH data'!AC35="&lt;LOD",'PAH data'!AC$38/1000, "ERROR")))</f>
        <v/>
      </c>
      <c r="AE35" s="284" t="str">
        <f>IF('PAH data'!AD35="","",IF(ISNUMBER('PAH data'!AD35)=TRUE, IF('PAH data'!AD35&lt;'PAH data'!AD$38, "ERROR", 'PAH data'!AD35/1000), IF('PAH data'!AD35="&lt;LOD",'PAH data'!AD$38/1000, "ERROR")))</f>
        <v/>
      </c>
      <c r="AF35" s="284" t="str">
        <f>IF('PAH data'!AE35="","",IF(ISNUMBER('PAH data'!AE35)=TRUE, IF('PAH data'!AE35&lt;'PAH data'!AE$38, "ERROR", 'PAH data'!AE35/1000), IF('PAH data'!AE35="&lt;LOD",'PAH data'!AE$38/1000, "ERROR")))</f>
        <v/>
      </c>
      <c r="AG35" s="284" t="str">
        <f>IF('PAH data'!AF35="","",IF(ISNUMBER('PAH data'!AF35)=TRUE, IF('PAH data'!AF35&lt;'PAH data'!AF$38, "ERROR", 'PAH data'!AF35/1000), IF('PAH data'!AF35="&lt;LOD",'PAH data'!AF$38/1000, "ERROR")))</f>
        <v/>
      </c>
      <c r="AH35" s="284" t="str">
        <f>IF('PAH data'!AG35="","",IF(ISNUMBER('PAH data'!AG35)=TRUE, IF('PAH data'!AG35&lt;'PAH data'!AG$38, "ERROR", 'PAH data'!AG35), IF('PAH data'!AG35="&lt;LOD",'PAH data'!AG$38, "ERROR")))</f>
        <v/>
      </c>
      <c r="AI35" s="16"/>
    </row>
    <row r="36" spans="7:35" ht="20.100000000000001" customHeight="1" x14ac:dyDescent="0.2">
      <c r="G36" s="15"/>
      <c r="H36" s="42" t="str">
        <f>IF('PAH data'!H36="","",'PAH data'!H36)</f>
        <v/>
      </c>
      <c r="I36" s="43" t="str">
        <f>IF('PAH data'!I36="","",'PAH data'!I36)</f>
        <v/>
      </c>
      <c r="J36" s="278"/>
      <c r="K36" s="148" t="str">
        <f>IF('PAH data'!J36="","",'PAH data'!J36)</f>
        <v/>
      </c>
      <c r="L36" s="127" t="str">
        <f>IF('PAH data'!K36="","",IF(ISNUMBER('PAH data'!K36)=TRUE, IF('PAH data'!K36&lt;'PAH data'!K$38, "ERROR", 'PAH data'!K36/1000), IF('PAH data'!K36="&lt;LOD",'PAH data'!K$38/1000, "ERROR")))</f>
        <v/>
      </c>
      <c r="M36" s="326" t="str">
        <f>IF('PAH data'!L36="","",IF(ISNUMBER('PAH data'!L36)=TRUE, IF('PAH data'!L36&lt;'PAH data'!L$38, "ERROR", 'PAH data'!L36/1000), IF('PAH data'!L36="&lt;LOD",'PAH data'!L$38/1000, "ERROR")))</f>
        <v/>
      </c>
      <c r="N36" s="326" t="str">
        <f>IF('PAH data'!M36="","",IF(ISNUMBER('PAH data'!M36)=TRUE, IF('PAH data'!M36&lt;'PAH data'!M$38, "ERROR", 'PAH data'!M36/1000), IF('PAH data'!M36="&lt;LOD",'PAH data'!M$38/1000, "ERROR")))</f>
        <v/>
      </c>
      <c r="O36" s="326" t="str">
        <f>IF('PAH data'!N36="","",IF(ISNUMBER('PAH data'!N36)=TRUE, IF('PAH data'!N36&lt;'PAH data'!N$38, "ERROR", 'PAH data'!N36/1000), IF('PAH data'!N36="&lt;LOD",'PAH data'!N$38/1000, "ERROR")))</f>
        <v/>
      </c>
      <c r="P36" s="326" t="str">
        <f>IF('PAH data'!O36="","",IF(ISNUMBER('PAH data'!O36)=TRUE, IF('PAH data'!O36&lt;'PAH data'!O$38, "ERROR", 'PAH data'!O36/1000), IF('PAH data'!O36="&lt;LOD",'PAH data'!O$38/1000, "ERROR")))</f>
        <v/>
      </c>
      <c r="Q36" s="326" t="str">
        <f>IF('PAH data'!P36="","",IF(ISNUMBER('PAH data'!P36)=TRUE, IF('PAH data'!P36&lt;'PAH data'!P$38, "ERROR", 'PAH data'!P36/1000), IF('PAH data'!P36="&lt;LOD",'PAH data'!P$38/1000, "ERROR")))</f>
        <v/>
      </c>
      <c r="R36" s="326" t="str">
        <f>IF('PAH data'!Q36="","",IF(ISNUMBER('PAH data'!Q36)=TRUE, IF('PAH data'!Q36&lt;'PAH data'!Q$38, "ERROR", 'PAH data'!Q36/1000), IF('PAH data'!Q36="&lt;LOD",'PAH data'!Q$38/1000, "ERROR")))</f>
        <v/>
      </c>
      <c r="S36" s="326" t="str">
        <f>IF('PAH data'!R36="","",IF(ISNUMBER('PAH data'!R36)=TRUE, IF('PAH data'!R36&lt;'PAH data'!R$38, "ERROR", 'PAH data'!R36/1000), IF('PAH data'!R36="&lt;LOD",'PAH data'!R$38/1000, "ERROR")))</f>
        <v/>
      </c>
      <c r="T36" s="326" t="str">
        <f>IF('PAH data'!S36="","",IF(ISNUMBER('PAH data'!S36)=TRUE, IF('PAH data'!S36&lt;'PAH data'!S$38, "ERROR", 'PAH data'!S36/1000), IF('PAH data'!S36="&lt;LOD",'PAH data'!S$38/1000, "ERROR")))</f>
        <v/>
      </c>
      <c r="U36" s="326" t="str">
        <f>IF('PAH data'!T36="","",IF(ISNUMBER('PAH data'!T36)=TRUE, IF('PAH data'!T36&lt;'PAH data'!T$38, "ERROR", 'PAH data'!T36/1000), IF('PAH data'!T36="&lt;LOD",'PAH data'!T$38/1000, "ERROR")))</f>
        <v/>
      </c>
      <c r="V36" s="326" t="str">
        <f>IF('PAH data'!U36="","",IF(ISNUMBER('PAH data'!U36)=TRUE, IF('PAH data'!U36&lt;'PAH data'!U$38, "ERROR", 'PAH data'!U36/1000), IF('PAH data'!U36="&lt;LOD",'PAH data'!U$38/1000, "ERROR")))</f>
        <v/>
      </c>
      <c r="W36" s="326" t="str">
        <f>IF('PAH data'!V36="","",IF(ISNUMBER('PAH data'!V36)=TRUE, IF('PAH data'!V36&lt;'PAH data'!V$38, "ERROR", 'PAH data'!V36/1000), IF('PAH data'!V36="&lt;LOD",'PAH data'!V$38/1000, "ERROR")))</f>
        <v/>
      </c>
      <c r="X36" s="326" t="str">
        <f>IF('PAH data'!W36="","",IF(ISNUMBER('PAH data'!W36)=TRUE, IF('PAH data'!W36&lt;'PAH data'!W$38, "ERROR", 'PAH data'!W36/1000), IF('PAH data'!W36="&lt;LOD",'PAH data'!W$38/1000, "ERROR")))</f>
        <v/>
      </c>
      <c r="Y36" s="284" t="str">
        <f>IF('PAH data'!X36="","",IF(ISNUMBER('PAH data'!X36)=TRUE, IF('PAH data'!X36&lt;'PAH data'!X$38, "ERROR", 'PAH data'!X36/1000), IF('PAH data'!X36="&lt;LOD",'PAH data'!X$38/1000, "ERROR")))</f>
        <v/>
      </c>
      <c r="Z36" s="284" t="str">
        <f>IF('PAH data'!Y36="","",IF(ISNUMBER('PAH data'!Y36)=TRUE, IF('PAH data'!Y36&lt;'PAH data'!Y$38, "ERROR", 'PAH data'!Y36/1000), IF('PAH data'!Y36="&lt;LOD",'PAH data'!Y$38/1000, "ERROR")))</f>
        <v/>
      </c>
      <c r="AA36" s="284" t="str">
        <f>IF('PAH data'!Z36="","",IF(ISNUMBER('PAH data'!Z36)=TRUE, IF('PAH data'!Z36&lt;'PAH data'!Z$38, "ERROR", 'PAH data'!Z36/1000), IF('PAH data'!Z36="&lt;LOD",'PAH data'!Z$38/1000, "ERROR")))</f>
        <v/>
      </c>
      <c r="AB36" s="284" t="str">
        <f>IF('PAH data'!AA36="","",IF(ISNUMBER('PAH data'!AA36)=TRUE, IF('PAH data'!AA36&lt;'PAH data'!AA$38, "ERROR", 'PAH data'!AA36/1000), IF('PAH data'!AA36="&lt;LOD",'PAH data'!AA$38/1000, "ERROR")))</f>
        <v/>
      </c>
      <c r="AC36" s="284" t="str">
        <f>IF('PAH data'!AB36="","",IF(ISNUMBER('PAH data'!AB36)=TRUE, IF('PAH data'!AB36&lt;'PAH data'!AB$38, "ERROR", 'PAH data'!AB36/1000), IF('PAH data'!AB36="&lt;LOD",'PAH data'!AB$38/1000, "ERROR")))</f>
        <v/>
      </c>
      <c r="AD36" s="284" t="str">
        <f>IF('PAH data'!AC36="","",IF(ISNUMBER('PAH data'!AC36)=TRUE, IF('PAH data'!AC36&lt;'PAH data'!AC$38, "ERROR", 'PAH data'!AC36/1000), IF('PAH data'!AC36="&lt;LOD",'PAH data'!AC$38/1000, "ERROR")))</f>
        <v/>
      </c>
      <c r="AE36" s="284" t="str">
        <f>IF('PAH data'!AD36="","",IF(ISNUMBER('PAH data'!AD36)=TRUE, IF('PAH data'!AD36&lt;'PAH data'!AD$38, "ERROR", 'PAH data'!AD36/1000), IF('PAH data'!AD36="&lt;LOD",'PAH data'!AD$38/1000, "ERROR")))</f>
        <v/>
      </c>
      <c r="AF36" s="284" t="str">
        <f>IF('PAH data'!AE36="","",IF(ISNUMBER('PAH data'!AE36)=TRUE, IF('PAH data'!AE36&lt;'PAH data'!AE$38, "ERROR", 'PAH data'!AE36/1000), IF('PAH data'!AE36="&lt;LOD",'PAH data'!AE$38/1000, "ERROR")))</f>
        <v/>
      </c>
      <c r="AG36" s="284" t="str">
        <f>IF('PAH data'!AF36="","",IF(ISNUMBER('PAH data'!AF36)=TRUE, IF('PAH data'!AF36&lt;'PAH data'!AF$38, "ERROR", 'PAH data'!AF36/1000), IF('PAH data'!AF36="&lt;LOD",'PAH data'!AF$38/1000, "ERROR")))</f>
        <v/>
      </c>
      <c r="AH36" s="284" t="str">
        <f>IF('PAH data'!AG36="","",IF(ISNUMBER('PAH data'!AG36)=TRUE, IF('PAH data'!AG36&lt;'PAH data'!AG$38, "ERROR", 'PAH data'!AG36), IF('PAH data'!AG36="&lt;LOD",'PAH data'!AG$38, "ERROR")))</f>
        <v/>
      </c>
      <c r="AI36" s="16"/>
    </row>
    <row r="37" spans="7:35" ht="20.100000000000001" customHeight="1" thickBot="1" x14ac:dyDescent="0.25">
      <c r="G37" s="15"/>
      <c r="H37" s="47" t="str">
        <f>IF('PAH data'!H37="","",'PAH data'!H37)</f>
        <v/>
      </c>
      <c r="I37" s="48" t="str">
        <f>IF('PAH data'!I37="","",'PAH data'!I37)</f>
        <v/>
      </c>
      <c r="J37" s="287"/>
      <c r="K37" s="149" t="str">
        <f>IF('PAH data'!J37="","",'PAH data'!J37)</f>
        <v/>
      </c>
      <c r="L37" s="128" t="str">
        <f>IF('PAH data'!K37="","",IF(ISNUMBER('PAH data'!K37)=TRUE, IF('PAH data'!K37&lt;'PAH data'!K$38, "ERROR", 'PAH data'!K37/1000), IF('PAH data'!K37="&lt;LOD",'PAH data'!K$38/1000, "ERROR")))</f>
        <v/>
      </c>
      <c r="M37" s="327" t="str">
        <f>IF('PAH data'!L37="","",IF(ISNUMBER('PAH data'!L37)=TRUE, IF('PAH data'!L37&lt;'PAH data'!L$38, "ERROR", 'PAH data'!L37/1000), IF('PAH data'!L37="&lt;LOD",'PAH data'!L$38/1000, "ERROR")))</f>
        <v/>
      </c>
      <c r="N37" s="327" t="str">
        <f>IF('PAH data'!M37="","",IF(ISNUMBER('PAH data'!M37)=TRUE, IF('PAH data'!M37&lt;'PAH data'!M$38, "ERROR", 'PAH data'!M37/1000), IF('PAH data'!M37="&lt;LOD",'PAH data'!M$38/1000, "ERROR")))</f>
        <v/>
      </c>
      <c r="O37" s="327" t="str">
        <f>IF('PAH data'!N37="","",IF(ISNUMBER('PAH data'!N37)=TRUE, IF('PAH data'!N37&lt;'PAH data'!N$38, "ERROR", 'PAH data'!N37/1000), IF('PAH data'!N37="&lt;LOD",'PAH data'!N$38/1000, "ERROR")))</f>
        <v/>
      </c>
      <c r="P37" s="327" t="str">
        <f>IF('PAH data'!O37="","",IF(ISNUMBER('PAH data'!O37)=TRUE, IF('PAH data'!O37&lt;'PAH data'!O$38, "ERROR", 'PAH data'!O37/1000), IF('PAH data'!O37="&lt;LOD",'PAH data'!O$38/1000, "ERROR")))</f>
        <v/>
      </c>
      <c r="Q37" s="327" t="str">
        <f>IF('PAH data'!P37="","",IF(ISNUMBER('PAH data'!P37)=TRUE, IF('PAH data'!P37&lt;'PAH data'!P$38, "ERROR", 'PAH data'!P37/1000), IF('PAH data'!P37="&lt;LOD",'PAH data'!P$38/1000, "ERROR")))</f>
        <v/>
      </c>
      <c r="R37" s="327" t="str">
        <f>IF('PAH data'!Q37="","",IF(ISNUMBER('PAH data'!Q37)=TRUE, IF('PAH data'!Q37&lt;'PAH data'!Q$38, "ERROR", 'PAH data'!Q37/1000), IF('PAH data'!Q37="&lt;LOD",'PAH data'!Q$38/1000, "ERROR")))</f>
        <v/>
      </c>
      <c r="S37" s="327" t="str">
        <f>IF('PAH data'!R37="","",IF(ISNUMBER('PAH data'!R37)=TRUE, IF('PAH data'!R37&lt;'PAH data'!R$38, "ERROR", 'PAH data'!R37/1000), IF('PAH data'!R37="&lt;LOD",'PAH data'!R$38/1000, "ERROR")))</f>
        <v/>
      </c>
      <c r="T37" s="327" t="str">
        <f>IF('PAH data'!S37="","",IF(ISNUMBER('PAH data'!S37)=TRUE, IF('PAH data'!S37&lt;'PAH data'!S$38, "ERROR", 'PAH data'!S37/1000), IF('PAH data'!S37="&lt;LOD",'PAH data'!S$38/1000, "ERROR")))</f>
        <v/>
      </c>
      <c r="U37" s="327" t="str">
        <f>IF('PAH data'!T37="","",IF(ISNUMBER('PAH data'!T37)=TRUE, IF('PAH data'!T37&lt;'PAH data'!T$38, "ERROR", 'PAH data'!T37/1000), IF('PAH data'!T37="&lt;LOD",'PAH data'!T$38/1000, "ERROR")))</f>
        <v/>
      </c>
      <c r="V37" s="327" t="str">
        <f>IF('PAH data'!U37="","",IF(ISNUMBER('PAH data'!U37)=TRUE, IF('PAH data'!U37&lt;'PAH data'!U$38, "ERROR", 'PAH data'!U37/1000), IF('PAH data'!U37="&lt;LOD",'PAH data'!U$38/1000, "ERROR")))</f>
        <v/>
      </c>
      <c r="W37" s="327" t="str">
        <f>IF('PAH data'!V37="","",IF(ISNUMBER('PAH data'!V37)=TRUE, IF('PAH data'!V37&lt;'PAH data'!V$38, "ERROR", 'PAH data'!V37/1000), IF('PAH data'!V37="&lt;LOD",'PAH data'!V$38/1000, "ERROR")))</f>
        <v/>
      </c>
      <c r="X37" s="327" t="str">
        <f>IF('PAH data'!W37="","",IF(ISNUMBER('PAH data'!W37)=TRUE, IF('PAH data'!W37&lt;'PAH data'!W$38, "ERROR", 'PAH data'!W37/1000), IF('PAH data'!W37="&lt;LOD",'PAH data'!W$38/1000, "ERROR")))</f>
        <v/>
      </c>
      <c r="Y37" s="286" t="str">
        <f>IF('PAH data'!X37="","",IF(ISNUMBER('PAH data'!X37)=TRUE, IF('PAH data'!X37&lt;'PAH data'!X$38, "ERROR", 'PAH data'!X37/1000), IF('PAH data'!X37="&lt;LOD",'PAH data'!X$38/1000, "ERROR")))</f>
        <v/>
      </c>
      <c r="Z37" s="286" t="str">
        <f>IF('PAH data'!Y37="","",IF(ISNUMBER('PAH data'!Y37)=TRUE, IF('PAH data'!Y37&lt;'PAH data'!Y$38, "ERROR", 'PAH data'!Y37/1000), IF('PAH data'!Y37="&lt;LOD",'PAH data'!Y$38/1000, "ERROR")))</f>
        <v/>
      </c>
      <c r="AA37" s="286" t="str">
        <f>IF('PAH data'!Z37="","",IF(ISNUMBER('PAH data'!Z37)=TRUE, IF('PAH data'!Z37&lt;'PAH data'!Z$38, "ERROR", 'PAH data'!Z37/1000), IF('PAH data'!Z37="&lt;LOD",'PAH data'!Z$38/1000, "ERROR")))</f>
        <v/>
      </c>
      <c r="AB37" s="286" t="str">
        <f>IF('PAH data'!AA37="","",IF(ISNUMBER('PAH data'!AA37)=TRUE, IF('PAH data'!AA37&lt;'PAH data'!AA$38, "ERROR", 'PAH data'!AA37/1000), IF('PAH data'!AA37="&lt;LOD",'PAH data'!AA$38/1000, "ERROR")))</f>
        <v/>
      </c>
      <c r="AC37" s="286" t="str">
        <f>IF('PAH data'!AB37="","",IF(ISNUMBER('PAH data'!AB37)=TRUE, IF('PAH data'!AB37&lt;'PAH data'!AB$38, "ERROR", 'PAH data'!AB37/1000), IF('PAH data'!AB37="&lt;LOD",'PAH data'!AB$38/1000, "ERROR")))</f>
        <v/>
      </c>
      <c r="AD37" s="286" t="str">
        <f>IF('PAH data'!AC37="","",IF(ISNUMBER('PAH data'!AC37)=TRUE, IF('PAH data'!AC37&lt;'PAH data'!AC$38, "ERROR", 'PAH data'!AC37/1000), IF('PAH data'!AC37="&lt;LOD",'PAH data'!AC$38/1000, "ERROR")))</f>
        <v/>
      </c>
      <c r="AE37" s="286" t="str">
        <f>IF('PAH data'!AD37="","",IF(ISNUMBER('PAH data'!AD37)=TRUE, IF('PAH data'!AD37&lt;'PAH data'!AD$38, "ERROR", 'PAH data'!AD37/1000), IF('PAH data'!AD37="&lt;LOD",'PAH data'!AD$38/1000, "ERROR")))</f>
        <v/>
      </c>
      <c r="AF37" s="286" t="str">
        <f>IF('PAH data'!AE37="","",IF(ISNUMBER('PAH data'!AE37)=TRUE, IF('PAH data'!AE37&lt;'PAH data'!AE$38, "ERROR", 'PAH data'!AE37/1000), IF('PAH data'!AE37="&lt;LOD",'PAH data'!AE$38/1000, "ERROR")))</f>
        <v/>
      </c>
      <c r="AG37" s="286" t="str">
        <f>IF('PAH data'!AF37="","",IF(ISNUMBER('PAH data'!AF37)=TRUE, IF('PAH data'!AF37&lt;'PAH data'!AF$38, "ERROR", 'PAH data'!AF37/1000), IF('PAH data'!AF37="&lt;LOD",'PAH data'!AF$38/1000, "ERROR")))</f>
        <v/>
      </c>
      <c r="AH37" s="286" t="str">
        <f>IF('PAH data'!AG37="","",IF(ISNUMBER('PAH data'!AG37)=TRUE, IF('PAH data'!AG37&lt;'PAH data'!AG$38, "ERROR", 'PAH data'!AG37), IF('PAH data'!AG37="&lt;LOD",'PAH data'!AG$38, "ERROR")))</f>
        <v/>
      </c>
      <c r="AI37" s="16"/>
    </row>
    <row r="38" spans="7:35" ht="19.5" customHeight="1" thickBot="1" x14ac:dyDescent="0.25">
      <c r="G38" s="15"/>
      <c r="H38" s="32"/>
      <c r="I38" s="33"/>
      <c r="J38" s="31" t="s">
        <v>39</v>
      </c>
      <c r="K38" s="150"/>
      <c r="L38" s="298">
        <f>IF(COUNT(L8:L37)&lt;1,"", AVERAGE(L8:L37))</f>
        <v>0.12421199999999999</v>
      </c>
      <c r="M38" s="328">
        <f t="shared" ref="M38:AH38" si="0">IF(COUNT(M8:M37)&lt;1,"", AVERAGE(M8:M37))</f>
        <v>1.2681199999999997</v>
      </c>
      <c r="N38" s="328">
        <f t="shared" si="0"/>
        <v>1.13408</v>
      </c>
      <c r="O38" s="328">
        <f t="shared" si="0"/>
        <v>1.2150400000000001</v>
      </c>
      <c r="P38" s="328">
        <f t="shared" si="0"/>
        <v>1.8371199999999999</v>
      </c>
      <c r="Q38" s="328">
        <f t="shared" si="0"/>
        <v>1.2820000000000003</v>
      </c>
      <c r="R38" s="328">
        <f t="shared" si="0"/>
        <v>0.9301999999999998</v>
      </c>
      <c r="S38" s="328">
        <f t="shared" si="0"/>
        <v>0.94352000000000036</v>
      </c>
      <c r="T38" s="328">
        <f t="shared" si="0"/>
        <v>0.56943999999999995</v>
      </c>
      <c r="U38" s="328">
        <f t="shared" si="0"/>
        <v>5.4503999999999992</v>
      </c>
      <c r="V38" s="328">
        <f t="shared" si="0"/>
        <v>3.4995999999999996</v>
      </c>
      <c r="W38" s="328">
        <f t="shared" si="0"/>
        <v>7.4676</v>
      </c>
      <c r="X38" s="328">
        <f t="shared" si="0"/>
        <v>10.069600000000001</v>
      </c>
      <c r="Y38" s="299">
        <f t="shared" si="0"/>
        <v>0.95700000000000018</v>
      </c>
      <c r="Z38" s="299">
        <f t="shared" si="0"/>
        <v>0.21634799999999998</v>
      </c>
      <c r="AA38" s="299">
        <f t="shared" si="0"/>
        <v>2.6748399999999992</v>
      </c>
      <c r="AB38" s="299">
        <f t="shared" si="0"/>
        <v>1.3304000000000002</v>
      </c>
      <c r="AC38" s="299">
        <f t="shared" si="0"/>
        <v>0.79419999999999991</v>
      </c>
      <c r="AD38" s="299">
        <f t="shared" si="0"/>
        <v>2.0695199999999998</v>
      </c>
      <c r="AE38" s="299">
        <f t="shared" si="0"/>
        <v>0.33006799999999997</v>
      </c>
      <c r="AF38" s="299">
        <f t="shared" si="0"/>
        <v>2.6182400000000001</v>
      </c>
      <c r="AG38" s="299">
        <f t="shared" si="0"/>
        <v>2.3861599999999998</v>
      </c>
      <c r="AH38" s="299">
        <f t="shared" si="0"/>
        <v>3007.6</v>
      </c>
      <c r="AI38" s="16"/>
    </row>
    <row r="39" spans="7:35" ht="19.5" customHeight="1" thickBot="1" x14ac:dyDescent="0.25">
      <c r="G39" s="15"/>
      <c r="H39" s="142"/>
      <c r="I39" s="142"/>
      <c r="J39" s="142"/>
      <c r="K39" s="151"/>
      <c r="L39" s="153"/>
      <c r="M39" s="153"/>
      <c r="N39" s="153"/>
      <c r="O39" s="153"/>
      <c r="P39" s="316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6"/>
    </row>
    <row r="40" spans="7:35" ht="19.5" customHeight="1" thickBot="1" x14ac:dyDescent="0.25">
      <c r="G40" s="15"/>
      <c r="H40" s="32"/>
      <c r="I40" s="33"/>
      <c r="J40" s="33"/>
      <c r="K40" s="152" t="s">
        <v>124</v>
      </c>
      <c r="L40" s="329">
        <v>0.1</v>
      </c>
      <c r="M40" s="330">
        <v>0.1</v>
      </c>
      <c r="N40" s="330">
        <v>0.1</v>
      </c>
      <c r="O40" s="330">
        <v>0.1</v>
      </c>
      <c r="P40" s="330">
        <v>0.1</v>
      </c>
      <c r="Q40" s="330">
        <v>0.1</v>
      </c>
      <c r="R40" s="330">
        <v>0.1</v>
      </c>
      <c r="S40" s="329">
        <v>0.1</v>
      </c>
      <c r="T40" s="330">
        <v>0.1</v>
      </c>
      <c r="U40" s="330">
        <v>0.1</v>
      </c>
      <c r="V40" s="330">
        <v>0.1</v>
      </c>
      <c r="W40" s="330">
        <v>0.1</v>
      </c>
      <c r="X40" s="330">
        <v>0.1</v>
      </c>
      <c r="Y40" s="330">
        <v>0.1</v>
      </c>
      <c r="Z40" s="330">
        <v>0.01</v>
      </c>
      <c r="AA40" s="329">
        <v>0.1</v>
      </c>
      <c r="AB40" s="330">
        <v>0.1</v>
      </c>
      <c r="AC40" s="329">
        <v>0.1</v>
      </c>
      <c r="AD40" s="330">
        <v>0.1</v>
      </c>
      <c r="AE40" s="330">
        <v>0.1</v>
      </c>
      <c r="AF40" s="330">
        <v>0.1</v>
      </c>
      <c r="AG40" s="330">
        <v>0.1</v>
      </c>
      <c r="AH40" s="330">
        <v>100</v>
      </c>
      <c r="AI40" s="126"/>
    </row>
    <row r="41" spans="7:35" ht="20.100000000000001" customHeight="1" thickBot="1" x14ac:dyDescent="0.25">
      <c r="G41" s="20"/>
      <c r="H41" s="17"/>
      <c r="I41" s="17"/>
      <c r="J41" s="17"/>
      <c r="K41" s="153"/>
      <c r="L41" s="153"/>
      <c r="M41" s="153"/>
      <c r="N41" s="153"/>
      <c r="O41" s="153"/>
      <c r="P41" s="316"/>
      <c r="Q41" s="153"/>
      <c r="R41" s="153"/>
      <c r="S41" s="153"/>
      <c r="T41" s="331"/>
      <c r="U41" s="331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8"/>
    </row>
    <row r="42" spans="7:35" ht="20.100000000000001" customHeight="1" x14ac:dyDescent="0.2">
      <c r="K42" s="145"/>
      <c r="AI42" s="11"/>
    </row>
    <row r="43" spans="7:35" ht="20.100000000000001" customHeight="1" x14ac:dyDescent="0.2">
      <c r="K43" s="145"/>
      <c r="AI43" s="11"/>
    </row>
    <row r="44" spans="7:35" ht="20.100000000000001" customHeight="1" thickBot="1" x14ac:dyDescent="0.25">
      <c r="H44" s="38" t="s">
        <v>209</v>
      </c>
      <c r="K44" s="145"/>
      <c r="AI44" s="11"/>
    </row>
    <row r="45" spans="7:35" ht="20.100000000000001" customHeight="1" thickBot="1" x14ac:dyDescent="0.25">
      <c r="G45" s="12"/>
      <c r="H45" s="13"/>
      <c r="I45" s="13"/>
      <c r="J45" s="13"/>
      <c r="K45" s="146"/>
      <c r="L45" s="146"/>
      <c r="M45" s="146"/>
      <c r="N45" s="146"/>
      <c r="O45" s="146"/>
      <c r="P45" s="306"/>
      <c r="Q45" s="146"/>
      <c r="R45" s="146"/>
      <c r="S45" s="146"/>
      <c r="T45" s="331"/>
      <c r="U45" s="331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"/>
    </row>
    <row r="46" spans="7:35" ht="20.100000000000001" customHeight="1" x14ac:dyDescent="0.2">
      <c r="G46" s="15"/>
      <c r="H46" s="473" t="s">
        <v>38</v>
      </c>
      <c r="I46" s="476" t="s">
        <v>52</v>
      </c>
      <c r="J46" s="476" t="s">
        <v>72</v>
      </c>
      <c r="K46" s="538" t="s">
        <v>63</v>
      </c>
      <c r="L46" s="529" t="s">
        <v>406</v>
      </c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30"/>
      <c r="AE46" s="530"/>
      <c r="AF46" s="530"/>
      <c r="AG46" s="531"/>
      <c r="AH46" s="527" t="s">
        <v>122</v>
      </c>
      <c r="AI46" s="16"/>
    </row>
    <row r="47" spans="7:35" ht="20.100000000000001" customHeight="1" thickBot="1" x14ac:dyDescent="0.25">
      <c r="G47" s="15"/>
      <c r="H47" s="475"/>
      <c r="I47" s="478"/>
      <c r="J47" s="478"/>
      <c r="K47" s="539"/>
      <c r="L47" s="279" t="s">
        <v>100</v>
      </c>
      <c r="M47" s="307" t="s">
        <v>101</v>
      </c>
      <c r="N47" s="321" t="s">
        <v>102</v>
      </c>
      <c r="O47" s="322" t="s">
        <v>103</v>
      </c>
      <c r="P47" s="322" t="s">
        <v>104</v>
      </c>
      <c r="Q47" s="308" t="s">
        <v>105</v>
      </c>
      <c r="R47" s="323" t="s">
        <v>107</v>
      </c>
      <c r="S47" s="308" t="s">
        <v>106</v>
      </c>
      <c r="T47" s="200" t="s">
        <v>108</v>
      </c>
      <c r="U47" s="324" t="s">
        <v>109</v>
      </c>
      <c r="V47" s="324" t="s">
        <v>110</v>
      </c>
      <c r="W47" s="324" t="s">
        <v>111</v>
      </c>
      <c r="X47" s="324" t="s">
        <v>112</v>
      </c>
      <c r="Y47" s="321" t="s">
        <v>113</v>
      </c>
      <c r="Z47" s="308" t="s">
        <v>121</v>
      </c>
      <c r="AA47" s="321" t="s">
        <v>114</v>
      </c>
      <c r="AB47" s="308" t="s">
        <v>115</v>
      </c>
      <c r="AC47" s="322" t="s">
        <v>116</v>
      </c>
      <c r="AD47" s="308" t="s">
        <v>117</v>
      </c>
      <c r="AE47" s="308" t="s">
        <v>118</v>
      </c>
      <c r="AF47" s="322" t="s">
        <v>119</v>
      </c>
      <c r="AG47" s="322" t="s">
        <v>120</v>
      </c>
      <c r="AH47" s="528"/>
      <c r="AI47" s="16"/>
    </row>
    <row r="48" spans="7:35" ht="20.100000000000001" customHeight="1" x14ac:dyDescent="0.2">
      <c r="G48" s="15"/>
      <c r="H48" s="39" t="str">
        <f t="shared" ref="H48:I77" si="1">IF(H8="","",H8)</f>
        <v>2015/23390</v>
      </c>
      <c r="I48" s="40" t="str">
        <f t="shared" si="1"/>
        <v>Area i</v>
      </c>
      <c r="J48" s="40" t="str">
        <f t="shared" ref="J48:J77" si="2">IF(J8="","",J8)</f>
        <v/>
      </c>
      <c r="K48" s="147">
        <f t="shared" ref="K48:K77" si="3">IF(K8="","",K8)</f>
        <v>1</v>
      </c>
      <c r="L48" s="297">
        <f>IF(L8="","",((('Physical Data'!$L9/100)*L8)*1000))</f>
        <v>24.050587665091481</v>
      </c>
      <c r="M48" s="280">
        <f>IF(M8="","",((('Physical Data'!$L9/100)*M8)*1000))</f>
        <v>116.27105295044225</v>
      </c>
      <c r="N48" s="280">
        <f>IF(N8="","",((('Physical Data'!$L9/100)*N8)*1000))</f>
        <v>107.67018054040955</v>
      </c>
      <c r="O48" s="280">
        <f>IF(O8="","",((('Physical Data'!$L9/100)*O8)*1000))</f>
        <v>291.47400945110866</v>
      </c>
      <c r="P48" s="280">
        <f>IF(P8="","",((('Physical Data'!$L9/100)*P8)*1000))</f>
        <v>286.69574700109052</v>
      </c>
      <c r="Q48" s="280">
        <f>IF(Q8="","",((('Physical Data'!$L9/100)*Q8)*1000))</f>
        <v>278.41342542105895</v>
      </c>
      <c r="R48" s="280">
        <f>IF(R8="","",((('Physical Data'!$L9/100)*R8)*1000))</f>
        <v>227.76384345086632</v>
      </c>
      <c r="S48" s="147">
        <f>IF(S8="","",((('Physical Data'!$L9/100)*S8)*1000))</f>
        <v>231.26790258087965</v>
      </c>
      <c r="T48" s="280">
        <f>IF(T8="","",((('Physical Data'!$L9/100)*T8)*1000))</f>
        <v>137.93250939052464</v>
      </c>
      <c r="U48" s="280">
        <f>IF(U8="","",((('Physical Data'!$L9/100)*U8)*1000))</f>
        <v>703.9973343026777</v>
      </c>
      <c r="V48" s="280">
        <f>IF(V8="","",((('Physical Data'!$L9/100)*V8)*1000))</f>
        <v>570.20598570216885</v>
      </c>
      <c r="W48" s="280">
        <f>IF(W8="","",((('Physical Data'!$L9/100)*W8)*1000))</f>
        <v>885.57130740336834</v>
      </c>
      <c r="X48" s="280">
        <f>IF(X8="","",((('Physical Data'!$L9/100)*X8)*1000))</f>
        <v>1188.1945959045195</v>
      </c>
      <c r="Y48" s="280">
        <f>IF(Y8="","",((('Physical Data'!$L9/100)*Y8)*1000))</f>
        <v>232.86065673088572</v>
      </c>
      <c r="Z48" s="280">
        <f>IF(Z8="","",((('Physical Data'!$L9/100)*Z8)*1000))</f>
        <v>52.879437780201137</v>
      </c>
      <c r="AA48" s="280">
        <f>IF(AA8="","",((('Physical Data'!$L9/100)*AA8)*1000))</f>
        <v>640.28716830243536</v>
      </c>
      <c r="AB48" s="280">
        <f>IF(AB8="","",((('Physical Data'!$L9/100)*AB8)*1000))</f>
        <v>145.25917848055252</v>
      </c>
      <c r="AC48" s="280">
        <f>IF(AC8="","",((('Physical Data'!$L9/100)*AC8)*1000))</f>
        <v>207.69514116079</v>
      </c>
      <c r="AD48" s="280">
        <f>IF(AD8="","",((('Physical Data'!$L9/100)*AD8)*1000))</f>
        <v>337.66387980128439</v>
      </c>
      <c r="AE48" s="280">
        <f>IF(AE8="","",((('Physical Data'!$L9/100)*AE8)*1000))</f>
        <v>105.12177390039986</v>
      </c>
      <c r="AF48" s="280">
        <f>IF(AF8="","",((('Physical Data'!$L9/100)*AF8)*1000))</f>
        <v>395.00302920150244</v>
      </c>
      <c r="AG48" s="280">
        <f>IF(AG8="","",((('Physical Data'!$L9/100)*AG8)*1000))</f>
        <v>544.72191930207191</v>
      </c>
      <c r="AH48" s="280">
        <f>IF(AH8="","",((('Physical Data'!$L9/100)*AH8)))</f>
        <v>576.57700230219314</v>
      </c>
      <c r="AI48" s="16"/>
    </row>
    <row r="49" spans="7:35" ht="20.100000000000001" customHeight="1" x14ac:dyDescent="0.2">
      <c r="G49" s="15"/>
      <c r="H49" s="42" t="str">
        <f t="shared" si="1"/>
        <v>2015/23391</v>
      </c>
      <c r="I49" s="43" t="str">
        <f t="shared" si="1"/>
        <v>Area i</v>
      </c>
      <c r="J49" s="43" t="str">
        <f t="shared" si="2"/>
        <v/>
      </c>
      <c r="K49" s="148">
        <f t="shared" si="3"/>
        <v>2</v>
      </c>
      <c r="L49" s="127">
        <f>IF(L9="","",((('Physical Data'!$L10/100)*L9)*1000))</f>
        <v>30.257064579256362</v>
      </c>
      <c r="M49" s="284">
        <f>IF(M9="","",((('Physical Data'!$L10/100)*M9)*1000))</f>
        <v>159.6365296803653</v>
      </c>
      <c r="N49" s="284">
        <f>IF(N9="","",((('Physical Data'!$L10/100)*N9)*1000))</f>
        <v>136.83131115459881</v>
      </c>
      <c r="O49" s="284">
        <f>IF(O9="","",((('Physical Data'!$L10/100)*O9)*1000))</f>
        <v>356.53228962818008</v>
      </c>
      <c r="P49" s="284">
        <f>IF(P9="","",((('Physical Data'!$L10/100)*P9)*1000))</f>
        <v>330.83626875407703</v>
      </c>
      <c r="Q49" s="284">
        <f>IF(Q9="","",((('Physical Data'!$L10/100)*Q9)*1000))</f>
        <v>324.41226353555123</v>
      </c>
      <c r="R49" s="284">
        <f>IF(R9="","",((('Physical Data'!$L10/100)*R9)*1000))</f>
        <v>260.17221135029354</v>
      </c>
      <c r="S49" s="148">
        <f>IF(S9="","",((('Physical Data'!$L10/100)*S9)*1000))</f>
        <v>260.17221135029354</v>
      </c>
      <c r="T49" s="284">
        <f>IF(T9="","",((('Physical Data'!$L10/100)*T9)*1000))</f>
        <v>162.20613176777562</v>
      </c>
      <c r="U49" s="284">
        <f>IF(U9="","",((('Physical Data'!$L10/100)*U9)*1000))</f>
        <v>844.75668623613831</v>
      </c>
      <c r="V49" s="284">
        <f>IF(V9="","",((('Physical Data'!$L10/100)*V9)*1000))</f>
        <v>648.82452707110247</v>
      </c>
      <c r="W49" s="284">
        <f>IF(W9="","",((('Physical Data'!$L10/100)*W9)*1000))</f>
        <v>1130.6249184605351</v>
      </c>
      <c r="X49" s="284">
        <f>IF(X9="","",((('Physical Data'!$L10/100)*X9)*1000))</f>
        <v>1496.7932159165036</v>
      </c>
      <c r="Y49" s="284">
        <f>IF(Y9="","",((('Physical Data'!$L10/100)*Y9)*1000))</f>
        <v>267.23861709067188</v>
      </c>
      <c r="Z49" s="284">
        <f>IF(Z9="","",((('Physical Data'!$L10/100)*Z9)*1000))</f>
        <v>59.100848010437055</v>
      </c>
      <c r="AA49" s="284">
        <f>IF(AA9="","",((('Physical Data'!$L10/100)*AA9)*1000))</f>
        <v>761.24461839530341</v>
      </c>
      <c r="AB49" s="284">
        <f>IF(AB9="","",((('Physical Data'!$L10/100)*AB9)*1000))</f>
        <v>192.07775603392042</v>
      </c>
      <c r="AC49" s="284">
        <f>IF(AC9="","",((('Physical Data'!$L10/100)*AC9)*1000))</f>
        <v>239.93659491193739</v>
      </c>
      <c r="AD49" s="284">
        <f>IF(AD9="","",((('Physical Data'!$L10/100)*AD9)*1000))</f>
        <v>433.6203522504893</v>
      </c>
      <c r="AE49" s="284">
        <f>IF(AE9="","",((('Physical Data'!$L10/100)*AE9)*1000))</f>
        <v>124.94690150032616</v>
      </c>
      <c r="AF49" s="284">
        <f>IF(AF9="","",((('Physical Data'!$L10/100)*AF9)*1000))</f>
        <v>481.80039138943255</v>
      </c>
      <c r="AG49" s="284">
        <f>IF(AG9="","",((('Physical Data'!$L10/100)*AG9)*1000))</f>
        <v>652.03652968036533</v>
      </c>
      <c r="AH49" s="284">
        <f>IF(AH9="","",((('Physical Data'!$L10/100)*AH9)))</f>
        <v>648.82452707110247</v>
      </c>
      <c r="AI49" s="16"/>
    </row>
    <row r="50" spans="7:35" ht="20.100000000000001" customHeight="1" x14ac:dyDescent="0.2">
      <c r="G50" s="15"/>
      <c r="H50" s="42" t="str">
        <f t="shared" si="1"/>
        <v>2015/23392</v>
      </c>
      <c r="I50" s="43" t="str">
        <f t="shared" si="1"/>
        <v>Area i</v>
      </c>
      <c r="J50" s="43" t="str">
        <f t="shared" si="2"/>
        <v/>
      </c>
      <c r="K50" s="148">
        <f t="shared" si="3"/>
        <v>3</v>
      </c>
      <c r="L50" s="127">
        <f>IF(L10="","",((('Physical Data'!$L11/100)*L10)*1000))</f>
        <v>28.471435619141587</v>
      </c>
      <c r="M50" s="284">
        <f>IF(M10="","",((('Physical Data'!$L11/100)*M10)*1000))</f>
        <v>127.06561420818943</v>
      </c>
      <c r="N50" s="284">
        <f>IF(N10="","",((('Physical Data'!$L11/100)*N10)*1000))</f>
        <v>132.16280217069558</v>
      </c>
      <c r="O50" s="284">
        <f>IF(O10="","",((('Physical Data'!$L11/100)*O10)*1000))</f>
        <v>375.00740009866797</v>
      </c>
      <c r="P50" s="284">
        <f>IF(P10="","",((('Physical Data'!$L11/100)*P10)*1000))</f>
        <v>361.53626048347309</v>
      </c>
      <c r="Q50" s="284">
        <f>IF(Q10="","",((('Physical Data'!$L11/100)*Q10)*1000))</f>
        <v>360.80809077454364</v>
      </c>
      <c r="R50" s="284">
        <f>IF(R10="","",((('Physical Data'!$L11/100)*R10)*1000))</f>
        <v>302.91859891465219</v>
      </c>
      <c r="S50" s="148">
        <f>IF(S10="","",((('Physical Data'!$L11/100)*S10)*1000))</f>
        <v>297.45732609768129</v>
      </c>
      <c r="T50" s="284">
        <f>IF(T10="","",((('Physical Data'!$L11/100)*T10)*1000))</f>
        <v>182.77059694129252</v>
      </c>
      <c r="U50" s="284">
        <f>IF(U10="","",((('Physical Data'!$L11/100)*U10)*1000))</f>
        <v>724.52886038480506</v>
      </c>
      <c r="V50" s="284">
        <f>IF(V10="","",((('Physical Data'!$L11/100)*V10)*1000))</f>
        <v>589.81746423285642</v>
      </c>
      <c r="W50" s="284">
        <f>IF(W10="","",((('Physical Data'!$L11/100)*W10)*1000))</f>
        <v>921.13468179575705</v>
      </c>
      <c r="X50" s="284">
        <f>IF(X10="","",((('Physical Data'!$L11/100)*X10)*1000))</f>
        <v>1132.3038973852983</v>
      </c>
      <c r="Y50" s="284">
        <f>IF(Y10="","",((('Physical Data'!$L11/100)*Y10)*1000))</f>
        <v>279.98125308337438</v>
      </c>
      <c r="Z50" s="284">
        <f>IF(Z10="","",((('Physical Data'!$L11/100)*Z10)*1000))</f>
        <v>65.171188949185989</v>
      </c>
      <c r="AA50" s="284">
        <f>IF(AA10="","",((('Physical Data'!$L11/100)*AA10)*1000))</f>
        <v>797.34583127775022</v>
      </c>
      <c r="AB50" s="284">
        <f>IF(AB10="","",((('Physical Data'!$L11/100)*AB10)*1000))</f>
        <v>160.56142081894424</v>
      </c>
      <c r="AC50" s="284">
        <f>IF(AC10="","",((('Physical Data'!$L11/100)*AC10)*1000))</f>
        <v>268.69462259496788</v>
      </c>
      <c r="AD50" s="284">
        <f>IF(AD10="","",((('Physical Data'!$L11/100)*AD10)*1000))</f>
        <v>364.08485446472616</v>
      </c>
      <c r="AE50" s="284">
        <f>IF(AE10="","",((('Physical Data'!$L11/100)*AE10)*1000))</f>
        <v>132.52688702516033</v>
      </c>
      <c r="AF50" s="284">
        <f>IF(AF10="","",((('Physical Data'!$L11/100)*AF10)*1000))</f>
        <v>447.82437099161314</v>
      </c>
      <c r="AG50" s="284">
        <f>IF(AG10="","",((('Physical Data'!$L11/100)*AG10)*1000))</f>
        <v>717.24716329551052</v>
      </c>
      <c r="AH50" s="284">
        <f>IF(AH10="","",((('Physical Data'!$L11/100)*AH10)))</f>
        <v>669.91613221509613</v>
      </c>
      <c r="AI50" s="16"/>
    </row>
    <row r="51" spans="7:35" ht="20.100000000000001" customHeight="1" x14ac:dyDescent="0.2">
      <c r="G51" s="15"/>
      <c r="H51" s="42" t="str">
        <f t="shared" si="1"/>
        <v>2015/23393</v>
      </c>
      <c r="I51" s="43" t="str">
        <f t="shared" si="1"/>
        <v>Area i</v>
      </c>
      <c r="J51" s="43" t="str">
        <f t="shared" si="2"/>
        <v/>
      </c>
      <c r="K51" s="148">
        <f t="shared" si="3"/>
        <v>4</v>
      </c>
      <c r="L51" s="127">
        <f>IF(L11="","",((('Physical Data'!$L12/100)*L11)*1000))</f>
        <v>23.79343994778068</v>
      </c>
      <c r="M51" s="284">
        <f>IF(M11="","",((('Physical Data'!$L12/100)*M11)*1000))</f>
        <v>104.87663185378588</v>
      </c>
      <c r="N51" s="284">
        <f>IF(N11="","",((('Physical Data'!$L12/100)*N11)*1000))</f>
        <v>110.58420365535247</v>
      </c>
      <c r="O51" s="284">
        <f>IF(O11="","",((('Physical Data'!$L12/100)*O11)*1000))</f>
        <v>318.1971279373368</v>
      </c>
      <c r="P51" s="284">
        <f>IF(P11="","",((('Physical Data'!$L12/100)*P11)*1000))</f>
        <v>309.99249347258484</v>
      </c>
      <c r="Q51" s="284">
        <f>IF(Q11="","",((('Physical Data'!$L12/100)*Q11)*1000))</f>
        <v>308.2088772845953</v>
      </c>
      <c r="R51" s="284">
        <f>IF(R11="","",((('Physical Data'!$L12/100)*R11)*1000))</f>
        <v>251.48988250652738</v>
      </c>
      <c r="S51" s="148">
        <f>IF(S11="","",((('Physical Data'!$L12/100)*S11)*1000))</f>
        <v>252.56005221932111</v>
      </c>
      <c r="T51" s="284">
        <f>IF(T11="","",((('Physical Data'!$L12/100)*T11)*1000))</f>
        <v>149.82375979112268</v>
      </c>
      <c r="U51" s="284">
        <f>IF(U11="","",((('Physical Data'!$L12/100)*U11)*1000))</f>
        <v>613.56396866840726</v>
      </c>
      <c r="V51" s="284">
        <f>IF(V11="","",((('Physical Data'!$L12/100)*V11)*1000))</f>
        <v>552.92101827676231</v>
      </c>
      <c r="W51" s="284">
        <f>IF(W11="","",((('Physical Data'!$L12/100)*W11)*1000))</f>
        <v>766.95496083550904</v>
      </c>
      <c r="X51" s="284">
        <f>IF(X11="","",((('Physical Data'!$L12/100)*X11)*1000))</f>
        <v>1045.1990861618799</v>
      </c>
      <c r="Y51" s="284">
        <f>IF(Y11="","",((('Physical Data'!$L12/100)*Y11)*1000))</f>
        <v>271.46638381201046</v>
      </c>
      <c r="Z51" s="284">
        <f>IF(Z11="","",((('Physical Data'!$L12/100)*Z11)*1000))</f>
        <v>56.005548302872057</v>
      </c>
      <c r="AA51" s="284">
        <f>IF(AA11="","",((('Physical Data'!$L12/100)*AA11)*1000))</f>
        <v>724.14817232375958</v>
      </c>
      <c r="AB51" s="284">
        <f>IF(AB11="","",((('Physical Data'!$L12/100)*AB11)*1000))</f>
        <v>140.1922323759791</v>
      </c>
      <c r="AC51" s="284">
        <f>IF(AC11="","",((('Physical Data'!$L12/100)*AC11)*1000))</f>
        <v>229.72976501305482</v>
      </c>
      <c r="AD51" s="284">
        <f>IF(AD11="","",((('Physical Data'!$L12/100)*AD11)*1000))</f>
        <v>327.47193211488252</v>
      </c>
      <c r="AE51" s="284">
        <f>IF(AE11="","",((('Physical Data'!$L12/100)*AE11)*1000))</f>
        <v>127.3501958224543</v>
      </c>
      <c r="AF51" s="284">
        <f>IF(AF11="","",((('Physical Data'!$L12/100)*AF11)*1000))</f>
        <v>399.53002610966058</v>
      </c>
      <c r="AG51" s="284">
        <f>IF(AG11="","",((('Physical Data'!$L12/100)*AG11)*1000))</f>
        <v>613.56396866840726</v>
      </c>
      <c r="AH51" s="284">
        <f>IF(AH11="","",((('Physical Data'!$L12/100)*AH11)))</f>
        <v>567.18994778067884</v>
      </c>
      <c r="AI51" s="16"/>
    </row>
    <row r="52" spans="7:35" ht="20.100000000000001" customHeight="1" x14ac:dyDescent="0.2">
      <c r="G52" s="15"/>
      <c r="H52" s="42" t="str">
        <f t="shared" si="1"/>
        <v>2015/23394</v>
      </c>
      <c r="I52" s="43" t="str">
        <f t="shared" si="1"/>
        <v>Area i</v>
      </c>
      <c r="J52" s="43" t="str">
        <f t="shared" si="2"/>
        <v/>
      </c>
      <c r="K52" s="148">
        <f t="shared" si="3"/>
        <v>5</v>
      </c>
      <c r="L52" s="127">
        <f>IF(L12="","",((('Physical Data'!$L13/100)*L12)*1000))</f>
        <v>39.359999999999992</v>
      </c>
      <c r="M52" s="284">
        <f>IF(M12="","",((('Physical Data'!$L13/100)*M12)*1000))</f>
        <v>213.52799999999996</v>
      </c>
      <c r="N52" s="284">
        <f>IF(N12="","",((('Physical Data'!$L13/100)*N12)*1000))</f>
        <v>181.05599999999998</v>
      </c>
      <c r="O52" s="284">
        <f>IF(O12="","",((('Physical Data'!$L13/100)*O12)*1000))</f>
        <v>442.79999999999995</v>
      </c>
      <c r="P52" s="284">
        <f>IF(P12="","",((('Physical Data'!$L13/100)*P12)*1000))</f>
        <v>413.27999999999992</v>
      </c>
      <c r="Q52" s="284">
        <f>IF(Q12="","",((('Physical Data'!$L13/100)*Q12)*1000))</f>
        <v>413.27999999999992</v>
      </c>
      <c r="R52" s="284">
        <f>IF(R12="","",((('Physical Data'!$L13/100)*R12)*1000))</f>
        <v>311.59999999999991</v>
      </c>
      <c r="S52" s="148">
        <f>IF(S12="","",((('Physical Data'!$L13/100)*S12)*1000))</f>
        <v>341.12</v>
      </c>
      <c r="T52" s="284">
        <f>IF(T12="","",((('Physical Data'!$L13/100)*T12)*1000))</f>
        <v>211.23199999999997</v>
      </c>
      <c r="U52" s="284">
        <f>IF(U12="","",((('Physical Data'!$L13/100)*U12)*1000))</f>
        <v>1138.1599999999999</v>
      </c>
      <c r="V52" s="284">
        <f>IF(V12="","",((('Physical Data'!$L13/100)*V12)*1000))</f>
        <v>819.99999999999989</v>
      </c>
      <c r="W52" s="284">
        <f>IF(W12="","",((('Physical Data'!$L13/100)*W12)*1000))</f>
        <v>1561.2799999999997</v>
      </c>
      <c r="X52" s="284">
        <f>IF(X12="","",((('Physical Data'!$L13/100)*X12)*1000))</f>
        <v>2017.1999999999998</v>
      </c>
      <c r="Y52" s="284">
        <f>IF(Y12="","",((('Physical Data'!$L13/100)*Y12)*1000))</f>
        <v>316.52</v>
      </c>
      <c r="Z52" s="284">
        <f>IF(Z12="","",((('Physical Data'!$L13/100)*Z12)*1000))</f>
        <v>72.159999999999982</v>
      </c>
      <c r="AA52" s="284">
        <f>IF(AA12="","",((('Physical Data'!$L13/100)*AA12)*1000))</f>
        <v>977.43999999999983</v>
      </c>
      <c r="AB52" s="284">
        <f>IF(AB12="","",((('Physical Data'!$L13/100)*AB12)*1000))</f>
        <v>242.39199999999997</v>
      </c>
      <c r="AC52" s="284">
        <f>IF(AC12="","",((('Physical Data'!$L13/100)*AC12)*1000))</f>
        <v>280.11199999999997</v>
      </c>
      <c r="AD52" s="284">
        <f>IF(AD12="","",((('Physical Data'!$L13/100)*AD12)*1000))</f>
        <v>600.24</v>
      </c>
      <c r="AE52" s="284">
        <f>IF(AE12="","",((('Physical Data'!$L13/100)*AE12)*1000))</f>
        <v>138.74399999999997</v>
      </c>
      <c r="AF52" s="284">
        <f>IF(AF12="","",((('Physical Data'!$L13/100)*AF12)*1000))</f>
        <v>662.56</v>
      </c>
      <c r="AG52" s="284">
        <f>IF(AG12="","",((('Physical Data'!$L13/100)*AG12)*1000))</f>
        <v>856.07999999999981</v>
      </c>
      <c r="AH52" s="284">
        <f>IF(AH12="","",((('Physical Data'!$L13/100)*AH12)))</f>
        <v>862.63999999999987</v>
      </c>
      <c r="AI52" s="16"/>
    </row>
    <row r="53" spans="7:35" ht="20.100000000000001" customHeight="1" x14ac:dyDescent="0.2">
      <c r="G53" s="15"/>
      <c r="H53" s="42" t="str">
        <f t="shared" si="1"/>
        <v>2015/23395</v>
      </c>
      <c r="I53" s="43" t="str">
        <f t="shared" si="1"/>
        <v>Area i</v>
      </c>
      <c r="J53" s="43" t="str">
        <f t="shared" si="2"/>
        <v/>
      </c>
      <c r="K53" s="148">
        <f t="shared" si="3"/>
        <v>6</v>
      </c>
      <c r="L53" s="127">
        <f>IF(L13="","",((('Physical Data'!$L14/100)*L13)*1000))</f>
        <v>25.186463774699071</v>
      </c>
      <c r="M53" s="284">
        <f>IF(M13="","",((('Physical Data'!$L14/100)*M13)*1000))</f>
        <v>133.83602089484444</v>
      </c>
      <c r="N53" s="284">
        <f>IF(N13="","",((('Physical Data'!$L14/100)*N13)*1000))</f>
        <v>108.54417442652738</v>
      </c>
      <c r="O53" s="284">
        <f>IF(O13="","",((('Physical Data'!$L14/100)*O13)*1000))</f>
        <v>229.20735861912337</v>
      </c>
      <c r="P53" s="284">
        <f>IF(P13="","",((('Physical Data'!$L14/100)*P13)*1000))</f>
        <v>202.33477174653649</v>
      </c>
      <c r="Q53" s="284">
        <f>IF(Q13="","",((('Physical Data'!$L14/100)*Q13)*1000))</f>
        <v>187.05428117192827</v>
      </c>
      <c r="R53" s="284">
        <f>IF(R13="","",((('Physical Data'!$L14/100)*R13)*1000))</f>
        <v>184.41971383147856</v>
      </c>
      <c r="S53" s="148">
        <f>IF(S13="","",((('Physical Data'!$L14/100)*S13)*1000))</f>
        <v>184.41971383147856</v>
      </c>
      <c r="T53" s="284">
        <f>IF(T13="","",((('Physical Data'!$L14/100)*T13)*1000))</f>
        <v>86.413808766749966</v>
      </c>
      <c r="U53" s="284">
        <f>IF(U13="","",((('Physical Data'!$L14/100)*U13)*1000))</f>
        <v>658.64183511242345</v>
      </c>
      <c r="V53" s="284">
        <f>IF(V13="","",((('Physical Data'!$L14/100)*V13)*1000))</f>
        <v>690.25664319781993</v>
      </c>
      <c r="W53" s="284">
        <f>IF(W13="","",((('Physical Data'!$L14/100)*W13)*1000))</f>
        <v>937.90597320009101</v>
      </c>
      <c r="X53" s="284">
        <f>IF(X13="","",((('Physical Data'!$L14/100)*X13)*1000))</f>
        <v>1375.2441517147402</v>
      </c>
      <c r="Y53" s="284">
        <f>IF(Y13="","",((('Physical Data'!$L14/100)*Y13)*1000))</f>
        <v>201.80785827844656</v>
      </c>
      <c r="Z53" s="284">
        <f>IF(Z13="","",((('Physical Data'!$L14/100)*Z13)*1000))</f>
        <v>35.988189870542818</v>
      </c>
      <c r="AA53" s="284">
        <f>IF(AA13="","",((('Physical Data'!$L14/100)*AA13)*1000))</f>
        <v>526.91346808993876</v>
      </c>
      <c r="AB53" s="284">
        <f>IF(AB13="","",((('Physical Data'!$L14/100)*AB13)*1000))</f>
        <v>142.79354985237342</v>
      </c>
      <c r="AC53" s="284">
        <f>IF(AC13="","",((('Physical Data'!$L14/100)*AC13)*1000))</f>
        <v>130.6745400863048</v>
      </c>
      <c r="AD53" s="284">
        <f>IF(AD13="","",((('Physical Data'!$L14/100)*AD13)*1000))</f>
        <v>532.18260277083823</v>
      </c>
      <c r="AE53" s="284">
        <f>IF(AE13="","",((('Physical Data'!$L14/100)*AE13)*1000))</f>
        <v>190.21576198046787</v>
      </c>
      <c r="AF53" s="284">
        <f>IF(AF13="","",((('Physical Data'!$L14/100)*AF13)*1000))</f>
        <v>542.72087213263694</v>
      </c>
      <c r="AG53" s="284">
        <f>IF(AG13="","",((('Physical Data'!$L14/100)*AG13)*1000))</f>
        <v>469.47990006813546</v>
      </c>
      <c r="AH53" s="284">
        <f>IF(AH13="","",((('Physical Data'!$L14/100)*AH13)))</f>
        <v>637.56529638882591</v>
      </c>
      <c r="AI53" s="16"/>
    </row>
    <row r="54" spans="7:35" ht="20.100000000000001" customHeight="1" x14ac:dyDescent="0.2">
      <c r="G54" s="15"/>
      <c r="H54" s="42" t="str">
        <f t="shared" si="1"/>
        <v>2015/23396</v>
      </c>
      <c r="I54" s="43" t="str">
        <f t="shared" si="1"/>
        <v>Area i</v>
      </c>
      <c r="J54" s="43" t="str">
        <f t="shared" si="2"/>
        <v/>
      </c>
      <c r="K54" s="148">
        <f t="shared" si="3"/>
        <v>7</v>
      </c>
      <c r="L54" s="127">
        <f>IF(L14="","",((('Physical Data'!$L15/100)*L14)*1000))</f>
        <v>36.524096692111954</v>
      </c>
      <c r="M54" s="284">
        <f>IF(M14="","",((('Physical Data'!$L15/100)*M14)*1000))</f>
        <v>284.58549618320603</v>
      </c>
      <c r="N54" s="284">
        <f>IF(N14="","",((('Physical Data'!$L15/100)*N14)*1000))</f>
        <v>203.01348600508902</v>
      </c>
      <c r="O54" s="284">
        <f>IF(O14="","",((('Physical Data'!$L15/100)*O14)*1000))</f>
        <v>467.43511450381675</v>
      </c>
      <c r="P54" s="284">
        <f>IF(P14="","",((('Physical Data'!$L15/100)*P14)*1000))</f>
        <v>380.36386768447835</v>
      </c>
      <c r="Q54" s="284">
        <f>IF(Q14="","",((('Physical Data'!$L15/100)*Q14)*1000))</f>
        <v>373.03155216284983</v>
      </c>
      <c r="R54" s="284">
        <f>IF(R14="","",((('Physical Data'!$L15/100)*R14)*1000))</f>
        <v>309.79033078880406</v>
      </c>
      <c r="S54" s="148">
        <f>IF(S14="","",((('Physical Data'!$L15/100)*S14)*1000))</f>
        <v>353.32595419847326</v>
      </c>
      <c r="T54" s="284">
        <f>IF(T14="","",((('Physical Data'!$L15/100)*T14)*1000))</f>
        <v>201.18040712468192</v>
      </c>
      <c r="U54" s="284">
        <f>IF(U14="","",((('Physical Data'!$L15/100)*U14)*1000))</f>
        <v>2424.246819338422</v>
      </c>
      <c r="V54" s="284">
        <f>IF(V14="","",((('Physical Data'!$L15/100)*V14)*1000))</f>
        <v>1356.478371501272</v>
      </c>
      <c r="W54" s="284">
        <f>IF(W14="","",((('Physical Data'!$L15/100)*W14)*1000))</f>
        <v>3698.2366412213737</v>
      </c>
      <c r="X54" s="284">
        <f>IF(X14="","",((('Physical Data'!$L15/100)*X14)*1000))</f>
        <v>4903.4860050890584</v>
      </c>
      <c r="Y54" s="284">
        <f>IF(Y14="","",((('Physical Data'!$L15/100)*Y14)*1000))</f>
        <v>379.44732824427473</v>
      </c>
      <c r="Z54" s="284">
        <f>IF(Z14="","",((('Physical Data'!$L15/100)*Z14)*1000))</f>
        <v>70.115267175572512</v>
      </c>
      <c r="AA54" s="284">
        <f>IF(AA14="","",((('Physical Data'!$L15/100)*AA14)*1000))</f>
        <v>889.04325699745539</v>
      </c>
      <c r="AB54" s="284">
        <f>IF(AB14="","",((('Physical Data'!$L15/100)*AB14)*1000))</f>
        <v>314.37302798982188</v>
      </c>
      <c r="AC54" s="284">
        <f>IF(AC14="","",((('Physical Data'!$L15/100)*AC14)*1000))</f>
        <v>249.75699745547072</v>
      </c>
      <c r="AD54" s="284">
        <f>IF(AD14="","",((('Physical Data'!$L15/100)*AD14)*1000))</f>
        <v>948.61832061068685</v>
      </c>
      <c r="AE54" s="284">
        <f>IF(AE14="","",((('Physical Data'!$L15/100)*AE14)*1000))</f>
        <v>142.06361323155215</v>
      </c>
      <c r="AF54" s="284">
        <f>IF(AF14="","",((('Physical Data'!$L15/100)*AF14)*1000))</f>
        <v>971.53180661577608</v>
      </c>
      <c r="AG54" s="284">
        <f>IF(AG14="","",((('Physical Data'!$L15/100)*AG14)*1000))</f>
        <v>815.72010178117034</v>
      </c>
      <c r="AH54" s="284">
        <f>IF(AH14="","",((('Physical Data'!$L15/100)*AH14)))</f>
        <v>1182.3358778625952</v>
      </c>
      <c r="AI54" s="16"/>
    </row>
    <row r="55" spans="7:35" ht="20.100000000000001" customHeight="1" x14ac:dyDescent="0.2">
      <c r="G55" s="15"/>
      <c r="H55" s="42" t="str">
        <f t="shared" si="1"/>
        <v>2015/23397</v>
      </c>
      <c r="I55" s="43" t="str">
        <f t="shared" si="1"/>
        <v>Area i</v>
      </c>
      <c r="J55" s="43" t="str">
        <f t="shared" si="2"/>
        <v/>
      </c>
      <c r="K55" s="148">
        <f t="shared" si="3"/>
        <v>8</v>
      </c>
      <c r="L55" s="127">
        <f>IF(L15="","",((('Physical Data'!$L16/100)*L15)*1000))</f>
        <v>103.17780061664951</v>
      </c>
      <c r="M55" s="284">
        <f>IF(M15="","",((('Physical Data'!$L16/100)*M15)*1000))</f>
        <v>508.57142857142844</v>
      </c>
      <c r="N55" s="284">
        <f>IF(N15="","",((('Physical Data'!$L16/100)*N15)*1000))</f>
        <v>647.6053442959917</v>
      </c>
      <c r="O55" s="284">
        <f>IF(O15="","",((('Physical Data'!$L16/100)*O15)*1000))</f>
        <v>1291.5519013360736</v>
      </c>
      <c r="P55" s="284">
        <f>IF(P15="","",((('Physical Data'!$L16/100)*P15)*1000))</f>
        <v>940.30832476875628</v>
      </c>
      <c r="Q55" s="284">
        <f>IF(Q15="","",((('Physical Data'!$L16/100)*Q15)*1000))</f>
        <v>936.64953751284679</v>
      </c>
      <c r="R55" s="284">
        <f>IF(R15="","",((('Physical Data'!$L16/100)*R15)*1000))</f>
        <v>567.11202466598138</v>
      </c>
      <c r="S55" s="148">
        <f>IF(S15="","",((('Physical Data'!$L16/100)*S15)*1000))</f>
        <v>651.26413155190119</v>
      </c>
      <c r="T55" s="284">
        <f>IF(T15="","",((('Physical Data'!$L16/100)*T15)*1000))</f>
        <v>450.03083247687556</v>
      </c>
      <c r="U55" s="284">
        <f>IF(U15="","",((('Physical Data'!$L16/100)*U15)*1000))</f>
        <v>1822.0760534429598</v>
      </c>
      <c r="V55" s="284">
        <f>IF(V15="","",((('Physical Data'!$L16/100)*V15)*1000))</f>
        <v>1675.7245632065774</v>
      </c>
      <c r="W55" s="284">
        <f>IF(W15="","",((('Physical Data'!$L16/100)*W15)*1000))</f>
        <v>2681.8910585817057</v>
      </c>
      <c r="X55" s="284">
        <f>IF(X15="","",((('Physical Data'!$L16/100)*X15)*1000))</f>
        <v>3450.2363823227124</v>
      </c>
      <c r="Y55" s="284">
        <f>IF(Y15="","",((('Physical Data'!$L16/100)*Y15)*1000))</f>
        <v>903.72045220966083</v>
      </c>
      <c r="Z55" s="284">
        <f>IF(Z15="","",((('Physical Data'!$L16/100)*Z15)*1000))</f>
        <v>146.35149023638229</v>
      </c>
      <c r="AA55" s="284">
        <f>IF(AA15="","",((('Physical Data'!$L16/100)*AA15)*1000))</f>
        <v>2707.5025693730727</v>
      </c>
      <c r="AB55" s="284">
        <f>IF(AB15="","",((('Physical Data'!$L16/100)*AB15)*1000))</f>
        <v>592.72353545734836</v>
      </c>
      <c r="AC55" s="284">
        <f>IF(AC15="","",((('Physical Data'!$L16/100)*AC15)*1000))</f>
        <v>574.42959917780058</v>
      </c>
      <c r="AD55" s="284">
        <f>IF(AD15="","",((('Physical Data'!$L16/100)*AD15)*1000))</f>
        <v>826.88591983555989</v>
      </c>
      <c r="AE55" s="284">
        <f>IF(AE15="","",((('Physical Data'!$L16/100)*AE15)*1000))</f>
        <v>219.52723535457343</v>
      </c>
      <c r="AF55" s="284">
        <f>IF(AF15="","",((('Physical Data'!$L16/100)*AF15)*1000))</f>
        <v>2045.2620760534423</v>
      </c>
      <c r="AG55" s="284">
        <f>IF(AG15="","",((('Physical Data'!$L16/100)*AG15)*1000))</f>
        <v>2553.8335046248712</v>
      </c>
      <c r="AH55" s="284">
        <f>IF(AH15="","",((('Physical Data'!$L16/100)*AH15)))</f>
        <v>1529.3730729701949</v>
      </c>
      <c r="AI55" s="16"/>
    </row>
    <row r="56" spans="7:35" ht="20.100000000000001" customHeight="1" x14ac:dyDescent="0.2">
      <c r="G56" s="15"/>
      <c r="H56" s="42" t="str">
        <f t="shared" si="1"/>
        <v>2015/23398</v>
      </c>
      <c r="I56" s="43" t="str">
        <f t="shared" si="1"/>
        <v>Area i</v>
      </c>
      <c r="J56" s="43" t="str">
        <f t="shared" si="2"/>
        <v/>
      </c>
      <c r="K56" s="148">
        <f t="shared" si="3"/>
        <v>9</v>
      </c>
      <c r="L56" s="127">
        <f>IF(L16="","",((('Physical Data'!$L17/100)*L16)*1000))</f>
        <v>70.954624781849901</v>
      </c>
      <c r="M56" s="284">
        <f>IF(M16="","",((('Physical Data'!$L17/100)*M16)*1000))</f>
        <v>491.47469458987774</v>
      </c>
      <c r="N56" s="284">
        <f>IF(N16="","",((('Physical Data'!$L17/100)*N16)*1000))</f>
        <v>432.88830715532282</v>
      </c>
      <c r="O56" s="284">
        <f>IF(O16="","",((('Physical Data'!$L17/100)*O16)*1000))</f>
        <v>761.62303664921444</v>
      </c>
      <c r="P56" s="284">
        <f>IF(P16="","",((('Physical Data'!$L17/100)*P16)*1000))</f>
        <v>676.99825479930189</v>
      </c>
      <c r="Q56" s="284">
        <f>IF(Q16="","",((('Physical Data'!$L17/100)*Q16)*1000))</f>
        <v>667.23385689354268</v>
      </c>
      <c r="R56" s="284">
        <f>IF(R16="","",((('Physical Data'!$L17/100)*R16)*1000))</f>
        <v>481.71029668411859</v>
      </c>
      <c r="S56" s="148">
        <f>IF(S16="","",((('Physical Data'!$L17/100)*S16)*1000))</f>
        <v>520.7678883071552</v>
      </c>
      <c r="T56" s="284">
        <f>IF(T16="","",((('Physical Data'!$L17/100)*T16)*1000))</f>
        <v>335.24432809773117</v>
      </c>
      <c r="U56" s="284">
        <f>IF(U16="","",((('Physical Data'!$L17/100)*U16)*1000))</f>
        <v>1751.0820244328092</v>
      </c>
      <c r="V56" s="284">
        <f>IF(V16="","",((('Physical Data'!$L17/100)*V16)*1000))</f>
        <v>1324.7033158813263</v>
      </c>
      <c r="W56" s="284">
        <f>IF(W16="","",((('Physical Data'!$L17/100)*W16)*1000))</f>
        <v>2707.9930191972076</v>
      </c>
      <c r="X56" s="284">
        <f>IF(X16="","",((('Physical Data'!$L17/100)*X16)*1000))</f>
        <v>3580.2792321116922</v>
      </c>
      <c r="Y56" s="284">
        <f>IF(Y16="","",((('Physical Data'!$L17/100)*Y16)*1000))</f>
        <v>556.57068062827216</v>
      </c>
      <c r="Z56" s="284">
        <f>IF(Z16="","",((('Physical Data'!$L17/100)*Z16)*1000))</f>
        <v>115.2198952879581</v>
      </c>
      <c r="AA56" s="284">
        <f>IF(AA16="","",((('Physical Data'!$L17/100)*AA16)*1000))</f>
        <v>1572.068062827225</v>
      </c>
      <c r="AB56" s="284">
        <f>IF(AB16="","",((('Physical Data'!$L17/100)*AB16)*1000))</f>
        <v>491.47469458987774</v>
      </c>
      <c r="AC56" s="284">
        <f>IF(AC16="","",((('Physical Data'!$L17/100)*AC16)*1000))</f>
        <v>468.69109947643972</v>
      </c>
      <c r="AD56" s="284">
        <f>IF(AD16="","",((('Physical Data'!$L17/100)*AD16)*1000))</f>
        <v>872.28621291448508</v>
      </c>
      <c r="AE56" s="284">
        <f>IF(AE16="","",((('Physical Data'!$L17/100)*AE16)*1000))</f>
        <v>164.69284467713786</v>
      </c>
      <c r="AF56" s="284">
        <f>IF(AF16="","",((('Physical Data'!$L17/100)*AF16)*1000))</f>
        <v>999.22338568935413</v>
      </c>
      <c r="AG56" s="284">
        <f>IF(AG16="","",((('Physical Data'!$L17/100)*AG16)*1000))</f>
        <v>1376.7801047120417</v>
      </c>
      <c r="AH56" s="284">
        <f>IF(AH16="","",((('Physical Data'!$L17/100)*AH16)))</f>
        <v>1399.5636998254797</v>
      </c>
      <c r="AI56" s="16"/>
    </row>
    <row r="57" spans="7:35" ht="20.100000000000001" customHeight="1" x14ac:dyDescent="0.2">
      <c r="G57" s="15"/>
      <c r="H57" s="42" t="str">
        <f t="shared" si="1"/>
        <v>2015/23399</v>
      </c>
      <c r="I57" s="43" t="str">
        <f t="shared" si="1"/>
        <v>Area i</v>
      </c>
      <c r="J57" s="43" t="str">
        <f t="shared" si="2"/>
        <v/>
      </c>
      <c r="K57" s="148">
        <f t="shared" si="3"/>
        <v>10</v>
      </c>
      <c r="L57" s="127">
        <f>IF(L17="","",((('Physical Data'!$L18/100)*L17)*1000))</f>
        <v>63.536083791033327</v>
      </c>
      <c r="M57" s="284">
        <f>IF(M17="","",((('Physical Data'!$L18/100)*M17)*1000))</f>
        <v>445.54349214459057</v>
      </c>
      <c r="N57" s="284">
        <f>IF(N17="","",((('Physical Data'!$L18/100)*N17)*1000))</f>
        <v>3849.0739558053388</v>
      </c>
      <c r="O57" s="284">
        <f>IF(O17="","",((('Physical Data'!$L18/100)*O17)*1000))</f>
        <v>706.54234257248686</v>
      </c>
      <c r="P57" s="284">
        <f>IF(P17="","",((('Physical Data'!$L18/100)*P17)*1000))</f>
        <v>587.90650146889755</v>
      </c>
      <c r="Q57" s="284">
        <f>IF(Q17="","",((('Physical Data'!$L18/100)*Q17)*1000))</f>
        <v>640.63354195938166</v>
      </c>
      <c r="R57" s="284">
        <f>IF(R17="","",((('Physical Data'!$L18/100)*R17)*1000))</f>
        <v>437.63443607101794</v>
      </c>
      <c r="S57" s="148">
        <f>IF(S17="","",((('Physical Data'!$L18/100)*S17)*1000))</f>
        <v>392.81645165410646</v>
      </c>
      <c r="T57" s="284">
        <f>IF(T17="","",((('Physical Data'!$L18/100)*T17)*1000))</f>
        <v>308.45318686933194</v>
      </c>
      <c r="U57" s="284">
        <f>IF(U17="","",((('Physical Data'!$L18/100)*U17)*1000))</f>
        <v>1547.5386383957082</v>
      </c>
      <c r="V57" s="284">
        <f>IF(V17="","",((('Physical Data'!$L18/100)*V17)*1000))</f>
        <v>1819.0828969217011</v>
      </c>
      <c r="W57" s="284">
        <f>IF(W17="","",((('Physical Data'!$L18/100)*W17)*1000))</f>
        <v>1732.0832801124025</v>
      </c>
      <c r="X57" s="284">
        <f>IF(X17="","",((('Physical Data'!$L18/100)*X17)*1000))</f>
        <v>2301.5353174096304</v>
      </c>
      <c r="Y57" s="284">
        <f>IF(Y17="","",((('Physical Data'!$L18/100)*Y17)*1000))</f>
        <v>582.6337974198492</v>
      </c>
      <c r="Z57" s="284">
        <f>IF(Z17="","",((('Physical Data'!$L18/100)*Z17)*1000))</f>
        <v>110.46314982756417</v>
      </c>
      <c r="AA57" s="284">
        <f>IF(AA17="","",((('Physical Data'!$L18/100)*AA17)*1000))</f>
        <v>1850.7191212159914</v>
      </c>
      <c r="AB57" s="284">
        <f>IF(AB17="","",((('Physical Data'!$L18/100)*AB17)*1000))</f>
        <v>1241.7218035509004</v>
      </c>
      <c r="AC57" s="284">
        <f>IF(AC17="","",((('Physical Data'!$L18/100)*AC17)*1000))</f>
        <v>419.17997189934852</v>
      </c>
      <c r="AD57" s="284">
        <f>IF(AD17="","",((('Physical Data'!$L18/100)*AD17)*1000))</f>
        <v>775.08749521011612</v>
      </c>
      <c r="AE57" s="284">
        <f>IF(AE17="","",((('Physical Data'!$L18/100)*AE17)*1000))</f>
        <v>150.53570060033206</v>
      </c>
      <c r="AF57" s="284">
        <f>IF(AF17="","",((('Physical Data'!$L18/100)*AF17)*1000))</f>
        <v>2275.1717971643884</v>
      </c>
      <c r="AG57" s="284">
        <f>IF(AG17="","",((('Physical Data'!$L18/100)*AG17)*1000))</f>
        <v>1402.5392770468768</v>
      </c>
      <c r="AH57" s="284">
        <f>IF(AH17="","",((('Physical Data'!$L18/100)*AH17)))</f>
        <v>1117.8132583982626</v>
      </c>
      <c r="AI57" s="16"/>
    </row>
    <row r="58" spans="7:35" ht="20.100000000000001" customHeight="1" x14ac:dyDescent="0.2">
      <c r="G58" s="15"/>
      <c r="H58" s="42" t="str">
        <f t="shared" si="1"/>
        <v>2015/23400</v>
      </c>
      <c r="I58" s="43" t="str">
        <f t="shared" si="1"/>
        <v>Area i</v>
      </c>
      <c r="J58" s="43" t="str">
        <f t="shared" si="2"/>
        <v/>
      </c>
      <c r="K58" s="148">
        <f t="shared" si="3"/>
        <v>11</v>
      </c>
      <c r="L58" s="127">
        <f>IF(L18="","",((('Physical Data'!$L19/100)*L18)*1000))</f>
        <v>31.644913511551952</v>
      </c>
      <c r="M58" s="284">
        <f>IF(M18="","",((('Physical Data'!$L19/100)*M18)*1000))</f>
        <v>255.63432926091684</v>
      </c>
      <c r="N58" s="284">
        <f>IF(N18="","",((('Physical Data'!$L19/100)*N18)*1000))</f>
        <v>131.17612193056729</v>
      </c>
      <c r="O58" s="284">
        <f>IF(O18="","",((('Physical Data'!$L19/100)*O18)*1000))</f>
        <v>303.72045482037015</v>
      </c>
      <c r="P58" s="284">
        <f>IF(P18="","",((('Physical Data'!$L19/100)*P18)*1000))</f>
        <v>312.91339058908915</v>
      </c>
      <c r="Q58" s="284">
        <f>IF(Q18="","",((('Physical Data'!$L19/100)*Q18)*1000))</f>
        <v>360.6459416958993</v>
      </c>
      <c r="R58" s="284">
        <f>IF(R18="","",((('Physical Data'!$L19/100)*R18)*1000))</f>
        <v>261.99866940849154</v>
      </c>
      <c r="S58" s="148">
        <f>IF(S18="","",((('Physical Data'!$L19/100)*S18)*1000))</f>
        <v>270.4844562719245</v>
      </c>
      <c r="T58" s="284">
        <f>IF(T18="","",((('Physical Data'!$L19/100)*T18)*1000))</f>
        <v>161.58352485786861</v>
      </c>
      <c r="U58" s="284">
        <f>IF(U18="","",((('Physical Data'!$L19/100)*U18)*1000))</f>
        <v>2223.9833071247122</v>
      </c>
      <c r="V58" s="284">
        <f>IF(V18="","",((('Physical Data'!$L19/100)*V18)*1000))</f>
        <v>1389.5475988871415</v>
      </c>
      <c r="W58" s="284">
        <f>IF(W18="","",((('Physical Data'!$L19/100)*W18)*1000))</f>
        <v>2570.4862707148905</v>
      </c>
      <c r="X58" s="284">
        <f>IF(X18="","",((('Physical Data'!$L19/100)*X18)*1000))</f>
        <v>3450.8866577960562</v>
      </c>
      <c r="Y58" s="284">
        <f>IF(Y18="","",((('Physical Data'!$L19/100)*Y18)*1000))</f>
        <v>242.55207451312447</v>
      </c>
      <c r="Z58" s="284">
        <f>IF(Z18="","",((('Physical Data'!$L19/100)*Z18)*1000))</f>
        <v>62.229103665174783</v>
      </c>
      <c r="AA58" s="284">
        <f>IF(AA18="","",((('Physical Data'!$L19/100)*AA18)*1000))</f>
        <v>647.04124833676053</v>
      </c>
      <c r="AB58" s="284">
        <f>IF(AB18="","",((('Physical Data'!$L19/100)*AB18)*1000))</f>
        <v>302.65973146244102</v>
      </c>
      <c r="AC58" s="284">
        <f>IF(AC18="","",((('Physical Data'!$L19/100)*AC18)*1000))</f>
        <v>215.68041611225351</v>
      </c>
      <c r="AD58" s="284">
        <f>IF(AD18="","",((('Physical Data'!$L19/100)*AD18)*1000))</f>
        <v>657.64848191605176</v>
      </c>
      <c r="AE58" s="284">
        <f>IF(AE18="","",((('Physical Data'!$L19/100)*AE18)*1000))</f>
        <v>77.079230676182405</v>
      </c>
      <c r="AF58" s="284">
        <f>IF(AF18="","",((('Physical Data'!$L19/100)*AF18)*1000))</f>
        <v>685.93443812749479</v>
      </c>
      <c r="AG58" s="284">
        <f>IF(AG18="","",((('Physical Data'!$L19/100)*AG18)*1000))</f>
        <v>569.25486875529202</v>
      </c>
      <c r="AH58" s="284">
        <f>IF(AH18="","",((('Physical Data'!$L19/100)*AH18)))</f>
        <v>1138.509737510584</v>
      </c>
      <c r="AI58" s="16"/>
    </row>
    <row r="59" spans="7:35" ht="20.100000000000001" customHeight="1" x14ac:dyDescent="0.2">
      <c r="G59" s="15"/>
      <c r="H59" s="42" t="str">
        <f t="shared" si="1"/>
        <v>2015/23401</v>
      </c>
      <c r="I59" s="43" t="str">
        <f t="shared" si="1"/>
        <v>Area i</v>
      </c>
      <c r="J59" s="43" t="str">
        <f t="shared" si="2"/>
        <v/>
      </c>
      <c r="K59" s="148">
        <f t="shared" si="3"/>
        <v>12</v>
      </c>
      <c r="L59" s="127">
        <f>IF(L19="","",((('Physical Data'!$L20/100)*L19)*1000))</f>
        <v>17.706311360448812</v>
      </c>
      <c r="M59" s="284">
        <f>IF(M19="","",((('Physical Data'!$L20/100)*M19)*1000))</f>
        <v>102.82281439925201</v>
      </c>
      <c r="N59" s="284">
        <f>IF(N19="","",((('Physical Data'!$L20/100)*N19)*1000))</f>
        <v>154.79102384291724</v>
      </c>
      <c r="O59" s="284">
        <f>IF(O19="","",((('Physical Data'!$L20/100)*O19)*1000))</f>
        <v>302.15801776531089</v>
      </c>
      <c r="P59" s="284">
        <f>IF(P19="","",((('Physical Data'!$L20/100)*P19)*1000))</f>
        <v>286.56755493221129</v>
      </c>
      <c r="Q59" s="284">
        <f>IF(Q19="","",((('Physical Data'!$L20/100)*Q19)*1000))</f>
        <v>354.49742870500233</v>
      </c>
      <c r="R59" s="284">
        <f>IF(R19="","",((('Physical Data'!$L20/100)*R19)*1000))</f>
        <v>260.21224871435248</v>
      </c>
      <c r="S59" s="148">
        <f>IF(S19="","",((('Physical Data'!$L20/100)*S19)*1000))</f>
        <v>309.21084618980831</v>
      </c>
      <c r="T59" s="284">
        <f>IF(T19="","",((('Physical Data'!$L20/100)*T19)*1000))</f>
        <v>151.45021037868162</v>
      </c>
      <c r="U59" s="284">
        <f>IF(U19="","",((('Physical Data'!$L20/100)*U19)*1000))</f>
        <v>3689.7428705002335</v>
      </c>
      <c r="V59" s="284">
        <f>IF(V19="","",((('Physical Data'!$L20/100)*V19)*1000))</f>
        <v>1893.1276297335203</v>
      </c>
      <c r="W59" s="284">
        <f>IF(W19="","",((('Physical Data'!$L20/100)*W19)*1000))</f>
        <v>4751.3791491351103</v>
      </c>
      <c r="X59" s="284">
        <f>IF(X19="","",((('Physical Data'!$L20/100)*X19)*1000))</f>
        <v>6607.3866292660123</v>
      </c>
      <c r="Y59" s="284">
        <f>IF(Y19="","",((('Physical Data'!$L20/100)*Y19)*1000))</f>
        <v>252.78821879382889</v>
      </c>
      <c r="Z59" s="284">
        <f>IF(Z19="","",((('Physical Data'!$L20/100)*Z19)*1000))</f>
        <v>62.733052828424505</v>
      </c>
      <c r="AA59" s="284">
        <f>IF(AA19="","",((('Physical Data'!$L20/100)*AA19)*1000))</f>
        <v>575.36231884057975</v>
      </c>
      <c r="AB59" s="284">
        <f>IF(AB19="","",((('Physical Data'!$L20/100)*AB19)*1000))</f>
        <v>216.03927068723704</v>
      </c>
      <c r="AC59" s="284">
        <f>IF(AC19="","",((('Physical Data'!$L20/100)*AC19)*1000))</f>
        <v>187.82795698924733</v>
      </c>
      <c r="AD59" s="284">
        <f>IF(AD19="","",((('Physical Data'!$L20/100)*AD19)*1000))</f>
        <v>987.39597942964008</v>
      </c>
      <c r="AE59" s="284">
        <f>IF(AE19="","",((('Physical Data'!$L20/100)*AE19)*1000))</f>
        <v>68.3010752688172</v>
      </c>
      <c r="AF59" s="284">
        <f>IF(AF19="","",((('Physical Data'!$L20/100)*AF19)*1000))</f>
        <v>905.73165030388031</v>
      </c>
      <c r="AG59" s="284">
        <f>IF(AG19="","",((('Physical Data'!$L20/100)*AG19)*1000))</f>
        <v>501.12201963534363</v>
      </c>
      <c r="AH59" s="284">
        <f>IF(AH19="","",((('Physical Data'!$L20/100)*AH19)))</f>
        <v>1596.1664329125761</v>
      </c>
      <c r="AI59" s="16"/>
    </row>
    <row r="60" spans="7:35" ht="20.100000000000001" customHeight="1" x14ac:dyDescent="0.2">
      <c r="G60" s="15"/>
      <c r="H60" s="42" t="str">
        <f t="shared" si="1"/>
        <v>2015/23402</v>
      </c>
      <c r="I60" s="43" t="str">
        <f t="shared" si="1"/>
        <v>Area i</v>
      </c>
      <c r="J60" s="43" t="str">
        <f t="shared" si="2"/>
        <v/>
      </c>
      <c r="K60" s="148">
        <f t="shared" si="3"/>
        <v>13</v>
      </c>
      <c r="L60" s="127">
        <f>IF(L20="","",((('Physical Data'!$L21/100)*L20)*1000))</f>
        <v>79.578632051922114</v>
      </c>
      <c r="M60" s="284">
        <f>IF(M20="","",((('Physical Data'!$L21/100)*M20)*1000))</f>
        <v>3978.9316025961052</v>
      </c>
      <c r="N60" s="284">
        <f>IF(N20="","",((('Physical Data'!$L21/100)*N20)*1000))</f>
        <v>334.08686969545681</v>
      </c>
      <c r="O60" s="284">
        <f>IF(O20="","",((('Physical Data'!$L21/100)*O20)*1000))</f>
        <v>408.64702945581621</v>
      </c>
      <c r="P60" s="284">
        <f>IF(P20="","",((('Physical Data'!$L21/100)*P20)*1000))</f>
        <v>394.30853719420867</v>
      </c>
      <c r="Q60" s="284">
        <f>IF(Q20="","",((('Physical Data'!$L21/100)*Q20)*1000))</f>
        <v>519.77034448327493</v>
      </c>
      <c r="R60" s="284">
        <f>IF(R20="","",((('Physical Data'!$L21/100)*R20)*1000))</f>
        <v>350.93459810284565</v>
      </c>
      <c r="S60" s="148">
        <f>IF(S20="","",((('Physical Data'!$L21/100)*S20)*1000))</f>
        <v>322.61607588617068</v>
      </c>
      <c r="T60" s="284">
        <f>IF(T20="","",((('Physical Data'!$L21/100)*T20)*1000))</f>
        <v>212.56814777833247</v>
      </c>
      <c r="U60" s="284">
        <f>IF(U20="","",((('Physical Data'!$L21/100)*U20)*1000))</f>
        <v>3254.8377433849223</v>
      </c>
      <c r="V60" s="284">
        <f>IF(V20="","",((('Physical Data'!$L21/100)*V20)*1000))</f>
        <v>1602.3265102346477</v>
      </c>
      <c r="W60" s="284">
        <f>IF(W20="","",((('Physical Data'!$L21/100)*W20)*1000))</f>
        <v>5161.8572141787308</v>
      </c>
      <c r="X60" s="284">
        <f>IF(X20="","",((('Physical Data'!$L21/100)*X20)*1000))</f>
        <v>5950.4742885671494</v>
      </c>
      <c r="Y60" s="284">
        <f>IF(Y20="","",((('Physical Data'!$L21/100)*Y20)*1000))</f>
        <v>294.2975536694957</v>
      </c>
      <c r="Z60" s="284">
        <f>IF(Z20="","",((('Physical Data'!$L21/100)*Z20)*1000))</f>
        <v>82.446330504243633</v>
      </c>
      <c r="AA60" s="284">
        <f>IF(AA20="","",((('Physical Data'!$L21/100)*AA20)*1000))</f>
        <v>874.64802795806281</v>
      </c>
      <c r="AB60" s="284">
        <f>IF(AB20="","",((('Physical Data'!$L21/100)*AB20)*1000))</f>
        <v>2813.9291063404889</v>
      </c>
      <c r="AC60" s="284">
        <f>IF(AC20="","",((('Physical Data'!$L21/100)*AC20)*1000))</f>
        <v>278.88367448826756</v>
      </c>
      <c r="AD60" s="284">
        <f>IF(AD20="","",((('Physical Data'!$L21/100)*AD20)*1000))</f>
        <v>1236.6949575636545</v>
      </c>
      <c r="AE60" s="284">
        <f>IF(AE20="","",((('Physical Data'!$L21/100)*AE20)*1000))</f>
        <v>106.10484273589614</v>
      </c>
      <c r="AF60" s="284">
        <f>IF(AF20="","",((('Physical Data'!$L21/100)*AF20)*1000))</f>
        <v>1681.1882176734898</v>
      </c>
      <c r="AG60" s="284">
        <f>IF(AG20="","",((('Physical Data'!$L21/100)*AG20)*1000))</f>
        <v>781.44782825761365</v>
      </c>
      <c r="AH60" s="284">
        <f>IF(AH20="","",((('Physical Data'!$L21/100)*AH20)))</f>
        <v>1168.5871193210185</v>
      </c>
      <c r="AI60" s="16"/>
    </row>
    <row r="61" spans="7:35" ht="20.100000000000001" customHeight="1" x14ac:dyDescent="0.2">
      <c r="G61" s="15"/>
      <c r="H61" s="42" t="str">
        <f t="shared" si="1"/>
        <v>2015/23403</v>
      </c>
      <c r="I61" s="43" t="str">
        <f t="shared" si="1"/>
        <v>Area i</v>
      </c>
      <c r="J61" s="43" t="str">
        <f t="shared" si="2"/>
        <v/>
      </c>
      <c r="K61" s="148">
        <f t="shared" si="3"/>
        <v>14</v>
      </c>
      <c r="L61" s="127">
        <f>IF(L21="","",((('Physical Data'!$L22/100)*L21)*1000))</f>
        <v>23.725567520372522</v>
      </c>
      <c r="M61" s="284">
        <f>IF(M21="","",((('Physical Data'!$L22/100)*M21)*1000))</f>
        <v>140.58425494761349</v>
      </c>
      <c r="N61" s="284">
        <f>IF(N21="","",((('Physical Data'!$L22/100)*N21)*1000))</f>
        <v>118.78579743888241</v>
      </c>
      <c r="O61" s="284">
        <f>IF(O21="","",((('Physical Data'!$L22/100)*O21)*1000))</f>
        <v>272.95459837019786</v>
      </c>
      <c r="P61" s="284">
        <f>IF(P21="","",((('Physical Data'!$L22/100)*P21)*1000))</f>
        <v>258.73821303841669</v>
      </c>
      <c r="Q61" s="284">
        <f>IF(Q21="","",((('Physical Data'!$L22/100)*Q21)*1000))</f>
        <v>363.30762514551793</v>
      </c>
      <c r="R61" s="284">
        <f>IF(R21="","",((('Physical Data'!$L22/100)*R21)*1000))</f>
        <v>224.93480791618157</v>
      </c>
      <c r="S61" s="148">
        <f>IF(S21="","",((('Physical Data'!$L22/100)*S21)*1000))</f>
        <v>241.0467112922002</v>
      </c>
      <c r="T61" s="284">
        <f>IF(T21="","",((('Physical Data'!$L22/100)*T21)*1000))</f>
        <v>155.74839930151339</v>
      </c>
      <c r="U61" s="284">
        <f>IF(U21="","",((('Physical Data'!$L22/100)*U21)*1000))</f>
        <v>2887.5058207217694</v>
      </c>
      <c r="V61" s="284">
        <f>IF(V21="","",((('Physical Data'!$L22/100)*V21)*1000))</f>
        <v>1333.1810244470312</v>
      </c>
      <c r="W61" s="284">
        <f>IF(W21="","",((('Physical Data'!$L22/100)*W21)*1000))</f>
        <v>3317.1565774155993</v>
      </c>
      <c r="X61" s="284">
        <f>IF(X21="","",((('Physical Data'!$L22/100)*X21)*1000))</f>
        <v>4865.1629802095449</v>
      </c>
      <c r="Y61" s="284">
        <f>IF(Y21="","",((('Physical Data'!$L22/100)*Y21)*1000))</f>
        <v>219.88009313154828</v>
      </c>
      <c r="Z61" s="284">
        <f>IF(Z21="","",((('Physical Data'!$L22/100)*Z21)*1000))</f>
        <v>49.283469150174618</v>
      </c>
      <c r="AA61" s="284">
        <f>IF(AA21="","",((('Physical Data'!$L22/100)*AA21)*1000))</f>
        <v>543.38183934807921</v>
      </c>
      <c r="AB61" s="284">
        <f>IF(AB21="","",((('Physical Data'!$L22/100)*AB21)*1000))</f>
        <v>226.19848661233991</v>
      </c>
      <c r="AC61" s="284">
        <f>IF(AC21="","",((('Physical Data'!$L22/100)*AC21)*1000))</f>
        <v>175.01949941792782</v>
      </c>
      <c r="AD61" s="284">
        <f>IF(AD21="","",((('Physical Data'!$L22/100)*AD21)*1000))</f>
        <v>774.00320139697317</v>
      </c>
      <c r="AE61" s="284">
        <f>IF(AE21="","",((('Physical Data'!$L22/100)*AE21)*1000))</f>
        <v>65.395372526193242</v>
      </c>
      <c r="AF61" s="284">
        <f>IF(AF21="","",((('Physical Data'!$L22/100)*AF21)*1000))</f>
        <v>713.97846332945267</v>
      </c>
      <c r="AG61" s="284">
        <f>IF(AG21="","",((('Physical Data'!$L22/100)*AG21)*1000))</f>
        <v>502.31228172293362</v>
      </c>
      <c r="AH61" s="284">
        <f>IF(AH21="","",((('Physical Data'!$L22/100)*AH21)))</f>
        <v>1402.6833527357392</v>
      </c>
      <c r="AI61" s="16"/>
    </row>
    <row r="62" spans="7:35" ht="20.100000000000001" customHeight="1" x14ac:dyDescent="0.2">
      <c r="G62" s="15"/>
      <c r="H62" s="42" t="str">
        <f t="shared" si="1"/>
        <v>2015/23404</v>
      </c>
      <c r="I62" s="43" t="str">
        <f t="shared" si="1"/>
        <v>Area i</v>
      </c>
      <c r="J62" s="43" t="str">
        <f t="shared" si="2"/>
        <v/>
      </c>
      <c r="K62" s="148">
        <f t="shared" si="3"/>
        <v>15</v>
      </c>
      <c r="L62" s="127">
        <f>IF(L22="","",((('Physical Data'!$L23/100)*L22)*1000))</f>
        <v>31.323809523809526</v>
      </c>
      <c r="M62" s="284">
        <f>IF(M22="","",((('Physical Data'!$L23/100)*M22)*1000))</f>
        <v>253.59202059202062</v>
      </c>
      <c r="N62" s="284">
        <f>IF(N22="","",((('Physical Data'!$L23/100)*N22)*1000))</f>
        <v>144.68983268983271</v>
      </c>
      <c r="O62" s="284">
        <f>IF(O22="","",((('Physical Data'!$L23/100)*O22)*1000))</f>
        <v>307.46589446589451</v>
      </c>
      <c r="P62" s="284">
        <f>IF(P22="","",((('Physical Data'!$L23/100)*P22)*1000))</f>
        <v>347.87129987129987</v>
      </c>
      <c r="Q62" s="284">
        <f>IF(Q22="","",((('Physical Data'!$L23/100)*Q22)*1000))</f>
        <v>415.59845559845564</v>
      </c>
      <c r="R62" s="284">
        <f>IF(R22="","",((('Physical Data'!$L23/100)*R22)*1000))</f>
        <v>295.15186615186616</v>
      </c>
      <c r="S62" s="148">
        <f>IF(S22="","",((('Physical Data'!$L23/100)*S22)*1000))</f>
        <v>289.37966537966543</v>
      </c>
      <c r="T62" s="284">
        <f>IF(T22="","",((('Physical Data'!$L23/100)*T22)*1000))</f>
        <v>155.07979407979411</v>
      </c>
      <c r="U62" s="284">
        <f>IF(U22="","",((('Physical Data'!$L23/100)*U22)*1000))</f>
        <v>2351.2097812097818</v>
      </c>
      <c r="V62" s="284">
        <f>IF(V22="","",((('Physical Data'!$L23/100)*V22)*1000))</f>
        <v>1331.4543114543117</v>
      </c>
      <c r="W62" s="284">
        <f>IF(W22="","",((('Physical Data'!$L23/100)*W22)*1000))</f>
        <v>3428.6872586872587</v>
      </c>
      <c r="X62" s="284">
        <f>IF(X22="","",((('Physical Data'!$L23/100)*X22)*1000))</f>
        <v>4887.1299871299871</v>
      </c>
      <c r="Y62" s="284">
        <f>IF(Y22="","",((('Physical Data'!$L23/100)*Y22)*1000))</f>
        <v>252.43758043758046</v>
      </c>
      <c r="Z62" s="284">
        <f>IF(Z22="","",((('Physical Data'!$L23/100)*Z22)*1000))</f>
        <v>66.187902187902182</v>
      </c>
      <c r="AA62" s="284">
        <f>IF(AA22="","",((('Physical Data'!$L23/100)*AA22)*1000))</f>
        <v>631.09395109395109</v>
      </c>
      <c r="AB62" s="284">
        <f>IF(AB22="","",((('Physical Data'!$L23/100)*AB22)*1000))</f>
        <v>303.23294723294725</v>
      </c>
      <c r="AC62" s="284">
        <f>IF(AC22="","",((('Physical Data'!$L23/100)*AC22)*1000))</f>
        <v>228.57915057915059</v>
      </c>
      <c r="AD62" s="284">
        <f>IF(AD22="","",((('Physical Data'!$L23/100)*AD22)*1000))</f>
        <v>704.20849420849424</v>
      </c>
      <c r="AE62" s="284">
        <f>IF(AE22="","",((('Physical Data'!$L23/100)*AE22)*1000))</f>
        <v>81.965250965250959</v>
      </c>
      <c r="AF62" s="284">
        <f>IF(AF22="","",((('Physical Data'!$L23/100)*AF22)*1000))</f>
        <v>746.53796653796655</v>
      </c>
      <c r="AG62" s="284">
        <f>IF(AG22="","",((('Physical Data'!$L23/100)*AG22)*1000))</f>
        <v>565.67567567567562</v>
      </c>
      <c r="AH62" s="284">
        <f>IF(AH22="","",((('Physical Data'!$L23/100)*AH22)))</f>
        <v>896.61518661518664</v>
      </c>
      <c r="AI62" s="16"/>
    </row>
    <row r="63" spans="7:35" ht="20.100000000000001" customHeight="1" x14ac:dyDescent="0.2">
      <c r="G63" s="15"/>
      <c r="H63" s="42" t="str">
        <f t="shared" si="1"/>
        <v>2015/23405</v>
      </c>
      <c r="I63" s="43" t="str">
        <f t="shared" si="1"/>
        <v>Area i</v>
      </c>
      <c r="J63" s="43" t="str">
        <f t="shared" si="2"/>
        <v/>
      </c>
      <c r="K63" s="148">
        <f t="shared" si="3"/>
        <v>16</v>
      </c>
      <c r="L63" s="127">
        <f>IF(L23="","",((('Physical Data'!$L24/100)*L23)*1000))</f>
        <v>27.730170728528606</v>
      </c>
      <c r="M63" s="284">
        <f>IF(M23="","",((('Physical Data'!$L24/100)*M23)*1000))</f>
        <v>185.60875798253616</v>
      </c>
      <c r="N63" s="284">
        <f>IF(N23="","",((('Physical Data'!$L24/100)*N23)*1000))</f>
        <v>91.692949302749895</v>
      </c>
      <c r="O63" s="284">
        <f>IF(O23="","",((('Physical Data'!$L24/100)*O23)*1000))</f>
        <v>172.27160172031796</v>
      </c>
      <c r="P63" s="284">
        <f>IF(P23="","",((('Physical Data'!$L24/100)*P23)*1000))</f>
        <v>215.06164472826791</v>
      </c>
      <c r="Q63" s="284">
        <f>IF(Q23="","",((('Physical Data'!$L24/100)*Q23)*1000))</f>
        <v>247.84882053955425</v>
      </c>
      <c r="R63" s="284">
        <f>IF(R23="","",((('Physical Data'!$L24/100)*R23)*1000))</f>
        <v>179.49589469568616</v>
      </c>
      <c r="S63" s="148">
        <f>IF(S23="","",((('Physical Data'!$L24/100)*S23)*1000))</f>
        <v>171.16017203179979</v>
      </c>
      <c r="T63" s="284">
        <f>IF(T23="","",((('Physical Data'!$L24/100)*T23)*1000))</f>
        <v>95.58295321256351</v>
      </c>
      <c r="U63" s="284">
        <f>IF(U23="","",((('Physical Data'!$L24/100)*U23)*1000))</f>
        <v>1333.7156262218166</v>
      </c>
      <c r="V63" s="284">
        <f>IF(V23="","",((('Physical Data'!$L24/100)*V23)*1000))</f>
        <v>722.42929753681733</v>
      </c>
      <c r="W63" s="284">
        <f>IF(W23="","",((('Physical Data'!$L24/100)*W23)*1000))</f>
        <v>1783.8446500716796</v>
      </c>
      <c r="X63" s="284">
        <f>IF(X23="","",((('Physical Data'!$L24/100)*X23)*1000))</f>
        <v>2600.7454711325422</v>
      </c>
      <c r="Y63" s="284">
        <f>IF(Y23="","",((('Physical Data'!$L24/100)*Y23)*1000))</f>
        <v>143.93014466310439</v>
      </c>
      <c r="Z63" s="284">
        <f>IF(Z23="","",((('Physical Data'!$L24/100)*Z23)*1000))</f>
        <v>41.345184412876314</v>
      </c>
      <c r="AA63" s="284">
        <f>IF(AA23="","",((('Physical Data'!$L24/100)*AA23)*1000))</f>
        <v>367.32751205525864</v>
      </c>
      <c r="AB63" s="284">
        <f>IF(AB23="","",((('Physical Data'!$L24/100)*AB23)*1000))</f>
        <v>206.17020722012248</v>
      </c>
      <c r="AC63" s="284">
        <f>IF(AC23="","",((('Physical Data'!$L24/100)*AC23)*1000))</f>
        <v>144.48585950736347</v>
      </c>
      <c r="AD63" s="284">
        <f>IF(AD23="","",((('Physical Data'!$L24/100)*AD23)*1000))</f>
        <v>427.90043007949953</v>
      </c>
      <c r="AE63" s="284">
        <f>IF(AE23="","",((('Physical Data'!$L24/100)*AE23)*1000))</f>
        <v>50.403336374299485</v>
      </c>
      <c r="AF63" s="284">
        <f>IF(AF23="","",((('Physical Data'!$L24/100)*AF23)*1000))</f>
        <v>431.23471914505399</v>
      </c>
      <c r="AG63" s="284">
        <f>IF(AG23="","",((('Physical Data'!$L24/100)*AG23)*1000))</f>
        <v>368.43894174377687</v>
      </c>
      <c r="AH63" s="284">
        <f>IF(AH23="","",((('Physical Data'!$L24/100)*AH23)))</f>
        <v>627.95777401277201</v>
      </c>
      <c r="AI63" s="16"/>
    </row>
    <row r="64" spans="7:35" ht="20.100000000000001" customHeight="1" x14ac:dyDescent="0.2">
      <c r="G64" s="15"/>
      <c r="H64" s="42" t="str">
        <f t="shared" si="1"/>
        <v>2015/23406</v>
      </c>
      <c r="I64" s="43" t="str">
        <f t="shared" si="1"/>
        <v>Area i</v>
      </c>
      <c r="J64" s="43" t="str">
        <f t="shared" si="2"/>
        <v/>
      </c>
      <c r="K64" s="148">
        <f t="shared" si="3"/>
        <v>17</v>
      </c>
      <c r="L64" s="127">
        <f>IF(L24="","",((('Physical Data'!$L25/100)*L24)*1000))</f>
        <v>25.064369482145214</v>
      </c>
      <c r="M64" s="284">
        <f>IF(M24="","",((('Physical Data'!$L25/100)*M24)*1000))</f>
        <v>167.89366187903545</v>
      </c>
      <c r="N64" s="284">
        <f>IF(N24="","",((('Physical Data'!$L25/100)*N24)*1000))</f>
        <v>115.23455000658849</v>
      </c>
      <c r="O64" s="284">
        <f>IF(O24="","",((('Physical Data'!$L25/100)*O24)*1000))</f>
        <v>271.16023191461323</v>
      </c>
      <c r="P64" s="284">
        <f>IF(P24="","",((('Physical Data'!$L25/100)*P24)*1000))</f>
        <v>293.38648043220451</v>
      </c>
      <c r="Q64" s="284">
        <f>IF(Q24="","",((('Physical Data'!$L25/100)*Q24)*1000))</f>
        <v>317.66438265911188</v>
      </c>
      <c r="R64" s="284">
        <f>IF(R24="","",((('Physical Data'!$L25/100)*R24)*1000))</f>
        <v>239.35959942021344</v>
      </c>
      <c r="S64" s="148">
        <f>IF(S24="","",((('Physical Data'!$L25/100)*S24)*1000))</f>
        <v>237.30794571089734</v>
      </c>
      <c r="T64" s="284">
        <f>IF(T24="","",((('Physical Data'!$L25/100)*T24)*1000))</f>
        <v>129.25418368691527</v>
      </c>
      <c r="U64" s="284">
        <f>IF(U24="","",((('Physical Data'!$L25/100)*U24)*1000))</f>
        <v>1863.5854526288049</v>
      </c>
      <c r="V64" s="284">
        <f>IF(V24="","",((('Physical Data'!$L25/100)*V24)*1000))</f>
        <v>1073.6987745421004</v>
      </c>
      <c r="W64" s="284">
        <f>IF(W24="","",((('Physical Data'!$L25/100)*W24)*1000))</f>
        <v>2485.9204111213598</v>
      </c>
      <c r="X64" s="284">
        <f>IF(X24="","",((('Physical Data'!$L25/100)*X24)*1000))</f>
        <v>3487.811305837396</v>
      </c>
      <c r="Y64" s="284">
        <f>IF(Y24="","",((('Physical Data'!$L25/100)*Y24)*1000))</f>
        <v>215.76558176307813</v>
      </c>
      <c r="Z64" s="284">
        <f>IF(Z24="","",((('Physical Data'!$L25/100)*Z24)*1000))</f>
        <v>54.368823296877061</v>
      </c>
      <c r="AA64" s="284">
        <f>IF(AA24="","",((('Physical Data'!$L25/100)*AA24)*1000))</f>
        <v>536.8493872710502</v>
      </c>
      <c r="AB64" s="284">
        <f>IF(AB24="","",((('Physical Data'!$L25/100)*AB24)*1000))</f>
        <v>221.92054289102651</v>
      </c>
      <c r="AC64" s="284">
        <f>IF(AC24="","",((('Physical Data'!$L25/100)*AC24)*1000))</f>
        <v>187.04242983265254</v>
      </c>
      <c r="AD64" s="284">
        <f>IF(AD24="","",((('Physical Data'!$L25/100)*AD24)*1000))</f>
        <v>574.46303860851231</v>
      </c>
      <c r="AE64" s="284">
        <f>IF(AE24="","",((('Physical Data'!$L25/100)*AE24)*1000))</f>
        <v>68.730399262089875</v>
      </c>
      <c r="AF64" s="284">
        <f>IF(AF24="","",((('Physical Data'!$L25/100)*AF24)*1000))</f>
        <v>618.91553564369485</v>
      </c>
      <c r="AG64" s="284">
        <f>IF(AG24="","",((('Physical Data'!$L25/100)*AG24)*1000))</f>
        <v>488.97746738700749</v>
      </c>
      <c r="AH64" s="284">
        <f>IF(AH24="","",((('Physical Data'!$L25/100)*AH24)))</f>
        <v>977.95493477401499</v>
      </c>
      <c r="AI64" s="16"/>
    </row>
    <row r="65" spans="7:35" ht="20.100000000000001" customHeight="1" x14ac:dyDescent="0.2">
      <c r="G65" s="15"/>
      <c r="H65" s="42" t="str">
        <f t="shared" si="1"/>
        <v>2015/23407</v>
      </c>
      <c r="I65" s="43" t="str">
        <f t="shared" si="1"/>
        <v>Area i</v>
      </c>
      <c r="J65" s="43" t="str">
        <f t="shared" si="2"/>
        <v/>
      </c>
      <c r="K65" s="148">
        <f t="shared" si="3"/>
        <v>18</v>
      </c>
      <c r="L65" s="127">
        <f>IF(L25="","",((('Physical Data'!$L26/100)*L25)*1000))</f>
        <v>18.468790455641575</v>
      </c>
      <c r="M65" s="284">
        <f>IF(M25="","",((('Physical Data'!$L26/100)*M25)*1000))</f>
        <v>99.019418707957854</v>
      </c>
      <c r="N65" s="284">
        <f>IF(N25="","",((('Physical Data'!$L26/100)*N25)*1000))</f>
        <v>104.95316664551336</v>
      </c>
      <c r="O65" s="284">
        <f>IF(O25="","",((('Physical Data'!$L26/100)*O25)*1000))</f>
        <v>265.53522020560985</v>
      </c>
      <c r="P65" s="284">
        <f>IF(P25="","",((('Physical Data'!$L26/100)*P25)*1000))</f>
        <v>275.54841985023478</v>
      </c>
      <c r="Q65" s="284">
        <f>IF(Q25="","",((('Physical Data'!$L26/100)*Q25)*1000))</f>
        <v>315.97207767483184</v>
      </c>
      <c r="R65" s="284">
        <f>IF(R25="","",((('Physical Data'!$L26/100)*R25)*1000))</f>
        <v>260.34319076024872</v>
      </c>
      <c r="S65" s="148">
        <f>IF(S25="","",((('Physical Data'!$L26/100)*S25)*1000))</f>
        <v>251.81342810001266</v>
      </c>
      <c r="T65" s="284">
        <f>IF(T25="","",((('Physical Data'!$L26/100)*T25)*1000))</f>
        <v>122.75441045817998</v>
      </c>
      <c r="U65" s="284">
        <f>IF(U25="","",((('Physical Data'!$L26/100)*U25)*1000))</f>
        <v>2518.1342810001265</v>
      </c>
      <c r="V65" s="284">
        <f>IF(V25="","",((('Physical Data'!$L26/100)*V25)*1000))</f>
        <v>1435.2252823962431</v>
      </c>
      <c r="W65" s="284">
        <f>IF(W25="","",((('Physical Data'!$L26/100)*W25)*1000))</f>
        <v>3782.7643101916483</v>
      </c>
      <c r="X65" s="284">
        <f>IF(X25="","",((('Physical Data'!$L26/100)*X25)*1000))</f>
        <v>5303.2872191902525</v>
      </c>
      <c r="Y65" s="284">
        <f>IF(Y25="","",((('Physical Data'!$L26/100)*Y25)*1000))</f>
        <v>225.48242162711003</v>
      </c>
      <c r="Z65" s="284">
        <f>IF(Z25="","",((('Physical Data'!$L26/100)*Z25)*1000))</f>
        <v>55.628886914583063</v>
      </c>
      <c r="AA65" s="284">
        <f>IF(AA25="","",((('Physical Data'!$L26/100)*AA25)*1000))</f>
        <v>508.07716715319208</v>
      </c>
      <c r="AB65" s="284">
        <f>IF(AB25="","",((('Physical Data'!$L26/100)*AB25)*1000))</f>
        <v>189.50907475567962</v>
      </c>
      <c r="AC65" s="284">
        <f>IF(AC25="","",((('Physical Data'!$L26/100)*AC25)*1000))</f>
        <v>184.68790455641576</v>
      </c>
      <c r="AD65" s="284">
        <f>IF(AD25="","",((('Physical Data'!$L26/100)*AD25)*1000))</f>
        <v>671.25523543596898</v>
      </c>
      <c r="AE65" s="284">
        <f>IF(AE25="","",((('Physical Data'!$L26/100)*AE25)*1000))</f>
        <v>60.450057113846931</v>
      </c>
      <c r="AF65" s="284">
        <f>IF(AF25="","",((('Physical Data'!$L26/100)*AF25)*1000))</f>
        <v>712.04975250666325</v>
      </c>
      <c r="AG65" s="284">
        <f>IF(AG25="","",((('Physical Data'!$L26/100)*AG25)*1000))</f>
        <v>448.73968777763673</v>
      </c>
      <c r="AH65" s="284">
        <f>IF(AH25="","",((('Physical Data'!$L26/100)*AH25)))</f>
        <v>1145.9550704404112</v>
      </c>
      <c r="AI65" s="16"/>
    </row>
    <row r="66" spans="7:35" ht="20.100000000000001" customHeight="1" x14ac:dyDescent="0.2">
      <c r="G66" s="15"/>
      <c r="H66" s="42" t="str">
        <f t="shared" si="1"/>
        <v>2015/23408</v>
      </c>
      <c r="I66" s="43" t="str">
        <f t="shared" si="1"/>
        <v>Area i</v>
      </c>
      <c r="J66" s="43" t="str">
        <f t="shared" si="2"/>
        <v/>
      </c>
      <c r="K66" s="148">
        <f t="shared" si="3"/>
        <v>19</v>
      </c>
      <c r="L66" s="127">
        <f>IF(L26="","",((('Physical Data'!$L27/100)*L26)*1000))</f>
        <v>41.078327974276519</v>
      </c>
      <c r="M66" s="284">
        <f>IF(M26="","",((('Physical Data'!$L27/100)*M26)*1000))</f>
        <v>139.03434083601286</v>
      </c>
      <c r="N66" s="284">
        <f>IF(N26="","",((('Physical Data'!$L27/100)*N26)*1000))</f>
        <v>145.74906752411573</v>
      </c>
      <c r="O66" s="284">
        <f>IF(O26="","",((('Physical Data'!$L27/100)*O26)*1000))</f>
        <v>361.80527331189711</v>
      </c>
      <c r="P66" s="284">
        <f>IF(P26="","",((('Physical Data'!$L27/100)*P26)*1000))</f>
        <v>378.39459807073951</v>
      </c>
      <c r="Q66" s="284">
        <f>IF(Q26="","",((('Physical Data'!$L27/100)*Q26)*1000))</f>
        <v>485.83022508038579</v>
      </c>
      <c r="R66" s="284">
        <f>IF(R26="","",((('Physical Data'!$L27/100)*R26)*1000))</f>
        <v>332.57646302250799</v>
      </c>
      <c r="S66" s="148">
        <f>IF(S26="","",((('Physical Data'!$L27/100)*S26)*1000))</f>
        <v>337.31627009646297</v>
      </c>
      <c r="T66" s="284">
        <f>IF(T26="","",((('Physical Data'!$L27/100)*T26)*1000))</f>
        <v>180.11266881028936</v>
      </c>
      <c r="U66" s="284">
        <f>IF(U26="","",((('Physical Data'!$L27/100)*U26)*1000))</f>
        <v>2460.7498392282955</v>
      </c>
      <c r="V66" s="284">
        <f>IF(V26="","",((('Physical Data'!$L27/100)*V26)*1000))</f>
        <v>1508.838585209003</v>
      </c>
      <c r="W66" s="284">
        <f>IF(W26="","",((('Physical Data'!$L27/100)*W26)*1000))</f>
        <v>3562.7549839228291</v>
      </c>
      <c r="X66" s="284">
        <f>IF(X26="","",((('Physical Data'!$L27/100)*X26)*1000))</f>
        <v>4937.2990353697742</v>
      </c>
      <c r="Y66" s="284">
        <f>IF(Y26="","",((('Physical Data'!$L27/100)*Y26)*1000))</f>
        <v>302.16270096463023</v>
      </c>
      <c r="Z66" s="284">
        <f>IF(Z26="","",((('Physical Data'!$L27/100)*Z26)*1000))</f>
        <v>74.256977491961408</v>
      </c>
      <c r="AA66" s="284">
        <f>IF(AA26="","",((('Physical Data'!$L27/100)*AA26)*1000))</f>
        <v>782.06816720257223</v>
      </c>
      <c r="AB66" s="284">
        <f>IF(AB26="","",((('Physical Data'!$L27/100)*AB26)*1000))</f>
        <v>257.13453376205786</v>
      </c>
      <c r="AC66" s="284">
        <f>IF(AC26="","",((('Physical Data'!$L27/100)*AC26)*1000))</f>
        <v>245.28501607717038</v>
      </c>
      <c r="AD66" s="284">
        <f>IF(AD26="","",((('Physical Data'!$L27/100)*AD26)*1000))</f>
        <v>770.21864951768487</v>
      </c>
      <c r="AE66" s="284">
        <f>IF(AE26="","",((('Physical Data'!$L27/100)*AE26)*1000))</f>
        <v>93.216205787781334</v>
      </c>
      <c r="AF66" s="284">
        <f>IF(AF26="","",((('Physical Data'!$L27/100)*AF26)*1000))</f>
        <v>801.81736334405127</v>
      </c>
      <c r="AG66" s="284">
        <f>IF(AG26="","",((('Physical Data'!$L27/100)*AG26)*1000))</f>
        <v>683.32218649517677</v>
      </c>
      <c r="AH66" s="284">
        <f>IF(AH26="","",((('Physical Data'!$L27/100)*AH26)))</f>
        <v>1173.1022508038584</v>
      </c>
      <c r="AI66" s="16"/>
    </row>
    <row r="67" spans="7:35" ht="20.100000000000001" customHeight="1" x14ac:dyDescent="0.2">
      <c r="G67" s="15"/>
      <c r="H67" s="42" t="str">
        <f t="shared" si="1"/>
        <v>2015/23409</v>
      </c>
      <c r="I67" s="43" t="str">
        <f t="shared" si="1"/>
        <v>Area i</v>
      </c>
      <c r="J67" s="43" t="str">
        <f t="shared" si="2"/>
        <v/>
      </c>
      <c r="K67" s="148">
        <f t="shared" si="3"/>
        <v>20</v>
      </c>
      <c r="L67" s="127">
        <f>IF(L27="","",((('Physical Data'!$L28/100)*L27)*1000))</f>
        <v>23.45498758007583</v>
      </c>
      <c r="M67" s="284">
        <f>IF(M27="","",((('Physical Data'!$L28/100)*M27)*1000))</f>
        <v>120.19061315204603</v>
      </c>
      <c r="N67" s="284">
        <f>IF(N27="","",((('Physical Data'!$L28/100)*N27)*1000))</f>
        <v>115.00719048241601</v>
      </c>
      <c r="O67" s="284">
        <f>IF(O27="","",((('Physical Data'!$L28/100)*O27)*1000))</f>
        <v>270.50987057131653</v>
      </c>
      <c r="P67" s="284">
        <f>IF(P27="","",((('Physical Data'!$L28/100)*P27)*1000))</f>
        <v>280.55275199372471</v>
      </c>
      <c r="Q67" s="284">
        <f>IF(Q27="","",((('Physical Data'!$L28/100)*Q27)*1000))</f>
        <v>333.6828343574324</v>
      </c>
      <c r="R67" s="284">
        <f>IF(R27="","",((('Physical Data'!$L28/100)*R27)*1000))</f>
        <v>260.14302523205652</v>
      </c>
      <c r="S67" s="148">
        <f>IF(S27="","",((('Physical Data'!$L28/100)*S27)*1000))</f>
        <v>267.91815923650154</v>
      </c>
      <c r="T67" s="284">
        <f>IF(T27="","",((('Physical Data'!$L28/100)*T27)*1000))</f>
        <v>129.58556674075044</v>
      </c>
      <c r="U67" s="284">
        <f>IF(U27="","",((('Physical Data'!$L28/100)*U27)*1000))</f>
        <v>2326.0609229964703</v>
      </c>
      <c r="V67" s="284">
        <f>IF(V27="","",((('Physical Data'!$L28/100)*V27)*1000))</f>
        <v>1302.3349457445418</v>
      </c>
      <c r="W67" s="284">
        <f>IF(W27="","",((('Physical Data'!$L28/100)*W27)*1000))</f>
        <v>3168.3671068113481</v>
      </c>
      <c r="X67" s="284">
        <f>IF(X27="","",((('Physical Data'!$L28/100)*X27)*1000))</f>
        <v>4405.9092691855149</v>
      </c>
      <c r="Y67" s="284">
        <f>IF(Y27="","",((('Physical Data'!$L28/100)*Y27)*1000))</f>
        <v>228.07059746372073</v>
      </c>
      <c r="Z67" s="284">
        <f>IF(Z27="","",((('Physical Data'!$L28/100)*Z27)*1000))</f>
        <v>57.989541116485817</v>
      </c>
      <c r="AA67" s="284">
        <f>IF(AA27="","",((('Physical Data'!$L28/100)*AA27)*1000))</f>
        <v>531.30082363707675</v>
      </c>
      <c r="AB67" s="284">
        <f>IF(AB27="","",((('Physical Data'!$L28/100)*AB27)*1000))</f>
        <v>214.78807687279385</v>
      </c>
      <c r="AC67" s="284">
        <f>IF(AC27="","",((('Physical Data'!$L28/100)*AC27)*1000))</f>
        <v>187.25114394038437</v>
      </c>
      <c r="AD67" s="284">
        <f>IF(AD27="","",((('Physical Data'!$L28/100)*AD27)*1000))</f>
        <v>660.8863903778273</v>
      </c>
      <c r="AE67" s="284">
        <f>IF(AE27="","",((('Physical Data'!$L28/100)*AE27)*1000))</f>
        <v>66.412602954634593</v>
      </c>
      <c r="AF67" s="284">
        <f>IF(AF27="","",((('Physical Data'!$L28/100)*AF27)*1000))</f>
        <v>712.72061707412752</v>
      </c>
      <c r="AG67" s="284">
        <f>IF(AG27="","",((('Physical Data'!$L28/100)*AG27)*1000))</f>
        <v>472.98731860373908</v>
      </c>
      <c r="AH67" s="284">
        <f>IF(AH27="","",((('Physical Data'!$L28/100)*AH27)))</f>
        <v>1010.7674205778534</v>
      </c>
      <c r="AI67" s="16"/>
    </row>
    <row r="68" spans="7:35" ht="20.100000000000001" customHeight="1" x14ac:dyDescent="0.2">
      <c r="G68" s="15"/>
      <c r="H68" s="42" t="str">
        <f t="shared" si="1"/>
        <v>2015/23410</v>
      </c>
      <c r="I68" s="43" t="str">
        <f t="shared" si="1"/>
        <v>Area i</v>
      </c>
      <c r="J68" s="43" t="str">
        <f t="shared" si="2"/>
        <v/>
      </c>
      <c r="K68" s="148">
        <f t="shared" si="3"/>
        <v>21</v>
      </c>
      <c r="L68" s="127">
        <f>IF(L28="","",((('Physical Data'!$L29/100)*L28)*1000))</f>
        <v>40.509151414309493</v>
      </c>
      <c r="M68" s="284">
        <f>IF(M28="","",((('Physical Data'!$L29/100)*M28)*1000))</f>
        <v>100.41264559068222</v>
      </c>
      <c r="N68" s="284">
        <f>IF(N28="","",((('Physical Data'!$L29/100)*N28)*1000))</f>
        <v>82.113144758735459</v>
      </c>
      <c r="O68" s="284">
        <f>IF(O28="","",((('Physical Data'!$L29/100)*O28)*1000))</f>
        <v>149.21131447587356</v>
      </c>
      <c r="P68" s="284">
        <f>IF(P28="","",((('Physical Data'!$L29/100)*P28)*1000))</f>
        <v>147.80366056572382</v>
      </c>
      <c r="Q68" s="284">
        <f>IF(Q28="","",((('Physical Data'!$L29/100)*Q28)*1000))</f>
        <v>179.86688851913479</v>
      </c>
      <c r="R68" s="284">
        <f>IF(R28="","",((('Physical Data'!$L29/100)*R28)*1000))</f>
        <v>129.19134775374377</v>
      </c>
      <c r="S68" s="148">
        <f>IF(S28="","",((('Physical Data'!$L29/100)*S28)*1000))</f>
        <v>139.67054908485861</v>
      </c>
      <c r="T68" s="284">
        <f>IF(T28="","",((('Physical Data'!$L29/100)*T28)*1000))</f>
        <v>66.316139767054921</v>
      </c>
      <c r="U68" s="284">
        <f>IF(U28="","",((('Physical Data'!$L29/100)*U28)*1000))</f>
        <v>936.87188019966743</v>
      </c>
      <c r="V68" s="284">
        <f>IF(V28="","",((('Physical Data'!$L29/100)*V28)*1000))</f>
        <v>757.00499168053261</v>
      </c>
      <c r="W68" s="284">
        <f>IF(W28="","",((('Physical Data'!$L29/100)*W28)*1000))</f>
        <v>1366.9883527454244</v>
      </c>
      <c r="X68" s="284">
        <f>IF(X28="","",((('Physical Data'!$L29/100)*X28)*1000))</f>
        <v>1704.8252911813647</v>
      </c>
      <c r="Y68" s="284">
        <f>IF(Y28="","",((('Physical Data'!$L29/100)*Y28)*1000))</f>
        <v>132.78868552412649</v>
      </c>
      <c r="Z68" s="284">
        <f>IF(Z28="","",((('Physical Data'!$L29/100)*Z28)*1000))</f>
        <v>29.717138103161403</v>
      </c>
      <c r="AA68" s="284">
        <f>IF(AA28="","",((('Physical Data'!$L29/100)*AA28)*1000))</f>
        <v>312.81198003327791</v>
      </c>
      <c r="AB68" s="284">
        <f>IF(AB28="","",((('Physical Data'!$L29/100)*AB28)*1000))</f>
        <v>197.07154742096509</v>
      </c>
      <c r="AC68" s="284">
        <f>IF(AC28="","",((('Physical Data'!$L29/100)*AC28)*1000))</f>
        <v>96.815307820299509</v>
      </c>
      <c r="AD68" s="284">
        <f>IF(AD28="","",((('Physical Data'!$L29/100)*AD28)*1000))</f>
        <v>336.27287853577377</v>
      </c>
      <c r="AE68" s="284">
        <f>IF(AE28="","",((('Physical Data'!$L29/100)*AE28)*1000))</f>
        <v>39.414309484193019</v>
      </c>
      <c r="AF68" s="284">
        <f>IF(AF28="","",((('Physical Data'!$L29/100)*AF28)*1000))</f>
        <v>525.52412645590687</v>
      </c>
      <c r="AG68" s="284">
        <f>IF(AG28="","",((('Physical Data'!$L29/100)*AG28)*1000))</f>
        <v>333.14475873544097</v>
      </c>
      <c r="AH68" s="284">
        <f>IF(AH28="","",((('Physical Data'!$L29/100)*AH28)))</f>
        <v>622.49584026622313</v>
      </c>
      <c r="AI68" s="16"/>
    </row>
    <row r="69" spans="7:35" ht="20.100000000000001" customHeight="1" x14ac:dyDescent="0.2">
      <c r="G69" s="15"/>
      <c r="H69" s="42" t="str">
        <f t="shared" si="1"/>
        <v>2015/23411</v>
      </c>
      <c r="I69" s="43" t="str">
        <f t="shared" si="1"/>
        <v>Area i</v>
      </c>
      <c r="J69" s="43" t="str">
        <f t="shared" si="2"/>
        <v/>
      </c>
      <c r="K69" s="148">
        <f t="shared" si="3"/>
        <v>22</v>
      </c>
      <c r="L69" s="127">
        <f>IF(L29="","",((('Physical Data'!$L30/100)*L29)*1000))</f>
        <v>83.209386281588436</v>
      </c>
      <c r="M69" s="284">
        <f>IF(M29="","",((('Physical Data'!$L30/100)*M29)*1000))</f>
        <v>1557.5090252707582</v>
      </c>
      <c r="N69" s="284">
        <f>IF(N29="","",((('Physical Data'!$L30/100)*N29)*1000))</f>
        <v>316.98813821557502</v>
      </c>
      <c r="O69" s="284">
        <f>IF(O29="","",((('Physical Data'!$L30/100)*O29)*1000))</f>
        <v>606.544610624033</v>
      </c>
      <c r="P69" s="284">
        <f>IF(P29="","",((('Physical Data'!$L30/100)*P29)*1000))</f>
        <v>652.26405363589481</v>
      </c>
      <c r="Q69" s="284">
        <f>IF(Q29="","",((('Physical Data'!$L30/100)*Q29)*1000))</f>
        <v>716.27127385250128</v>
      </c>
      <c r="R69" s="284">
        <f>IF(R29="","",((('Physical Data'!$L30/100)*R29)*1000))</f>
        <v>557.7772047447138</v>
      </c>
      <c r="S69" s="148">
        <f>IF(S29="","",((('Physical Data'!$L30/100)*S29)*1000))</f>
        <v>515.10572460030937</v>
      </c>
      <c r="T69" s="284">
        <f>IF(T29="","",((('Physical Data'!$L30/100)*T29)*1000))</f>
        <v>326.13202681794741</v>
      </c>
      <c r="U69" s="284">
        <f>IF(U29="","",((('Physical Data'!$L30/100)*U29)*1000))</f>
        <v>2703.5430634347599</v>
      </c>
      <c r="V69" s="284">
        <f>IF(V29="","",((('Physical Data'!$L30/100)*V29)*1000))</f>
        <v>1316.7199587416194</v>
      </c>
      <c r="W69" s="284">
        <f>IF(W29="","",((('Physical Data'!$L30/100)*W29)*1000))</f>
        <v>3322.2795255286228</v>
      </c>
      <c r="X69" s="284">
        <f>IF(X29="","",((('Physical Data'!$L30/100)*X29)*1000))</f>
        <v>4053.7906137184114</v>
      </c>
      <c r="Y69" s="284">
        <f>IF(Y29="","",((('Physical Data'!$L30/100)*Y29)*1000))</f>
        <v>438.90665291387307</v>
      </c>
      <c r="Z69" s="284">
        <f>IF(Z29="","",((('Physical Data'!$L30/100)*Z29)*1000))</f>
        <v>127.70964414646724</v>
      </c>
      <c r="AA69" s="284">
        <f>IF(AA29="","",((('Physical Data'!$L30/100)*AA29)*1000))</f>
        <v>1362.4394017534812</v>
      </c>
      <c r="AB69" s="284">
        <f>IF(AB29="","",((('Physical Data'!$L30/100)*AB29)*1000))</f>
        <v>917.43682310469296</v>
      </c>
      <c r="AC69" s="284">
        <f>IF(AC29="","",((('Physical Data'!$L30/100)*AC29)*1000))</f>
        <v>472.43424445590512</v>
      </c>
      <c r="AD69" s="284">
        <f>IF(AD29="","",((('Physical Data'!$L30/100)*AD29)*1000))</f>
        <v>1362.4394017534812</v>
      </c>
      <c r="AE69" s="284">
        <f>IF(AE29="","",((('Physical Data'!$L30/100)*AE29)*1000))</f>
        <v>162.45642083548219</v>
      </c>
      <c r="AF69" s="284">
        <f>IF(AF29="","",((('Physical Data'!$L30/100)*AF29)*1000))</f>
        <v>1078.9788550799383</v>
      </c>
      <c r="AG69" s="284">
        <f>IF(AG29="","",((('Physical Data'!$L30/100)*AG29)*1000))</f>
        <v>1200.8973697782362</v>
      </c>
      <c r="AH69" s="284">
        <f>IF(AH29="","",((('Physical Data'!$L30/100)*AH29)))</f>
        <v>1158.2258896338319</v>
      </c>
      <c r="AI69" s="16"/>
    </row>
    <row r="70" spans="7:35" ht="20.100000000000001" customHeight="1" x14ac:dyDescent="0.2">
      <c r="G70" s="15"/>
      <c r="H70" s="42" t="str">
        <f t="shared" si="1"/>
        <v>2015/23412</v>
      </c>
      <c r="I70" s="43" t="str">
        <f t="shared" si="1"/>
        <v>Area i</v>
      </c>
      <c r="J70" s="43" t="str">
        <f t="shared" si="2"/>
        <v/>
      </c>
      <c r="K70" s="148">
        <f t="shared" si="3"/>
        <v>23</v>
      </c>
      <c r="L70" s="127">
        <f>IF(L30="","",((('Physical Data'!$L31/100)*L30)*1000))</f>
        <v>18.442154203796971</v>
      </c>
      <c r="M70" s="284">
        <f>IF(M30="","",((('Physical Data'!$L31/100)*M30)*1000))</f>
        <v>89.295621851995307</v>
      </c>
      <c r="N70" s="284">
        <f>IF(N30="","",((('Physical Data'!$L31/100)*N30)*1000))</f>
        <v>106.78651685393255</v>
      </c>
      <c r="O70" s="284">
        <f>IF(O30="","",((('Physical Data'!$L31/100)*O30)*1000))</f>
        <v>87.147617202634606</v>
      </c>
      <c r="P70" s="284">
        <f>IF(P30="","",((('Physical Data'!$L31/100)*P30)*1000))</f>
        <v>259.29484695854308</v>
      </c>
      <c r="Q70" s="284">
        <f>IF(Q30="","",((('Physical Data'!$L31/100)*Q30)*1000))</f>
        <v>355.95505617977511</v>
      </c>
      <c r="R70" s="284">
        <f>IF(R30="","",((('Physical Data'!$L31/100)*R30)*1000))</f>
        <v>264.20457187136759</v>
      </c>
      <c r="S70" s="148">
        <f>IF(S30="","",((('Physical Data'!$L31/100)*S30)*1000))</f>
        <v>260.21542037969772</v>
      </c>
      <c r="T70" s="284">
        <f>IF(T30="","",((('Physical Data'!$L31/100)*T30)*1000))</f>
        <v>123.97055404881826</v>
      </c>
      <c r="U70" s="284">
        <f>IF(U30="","",((('Physical Data'!$L31/100)*U30)*1000))</f>
        <v>2408.8337853545131</v>
      </c>
      <c r="V70" s="284">
        <f>IF(V30="","",((('Physical Data'!$L31/100)*V30)*1000))</f>
        <v>1414.6144905075548</v>
      </c>
      <c r="W70" s="284">
        <f>IF(W30="","",((('Physical Data'!$L31/100)*W30)*1000))</f>
        <v>3559.5505617977515</v>
      </c>
      <c r="X70" s="284">
        <f>IF(X30="","",((('Physical Data'!$L31/100)*X30)*1000))</f>
        <v>5093.8395970554029</v>
      </c>
      <c r="Y70" s="284">
        <f>IF(Y30="","",((('Physical Data'!$L31/100)*Y30)*1000))</f>
        <v>260.82913599380078</v>
      </c>
      <c r="Z70" s="284">
        <f>IF(Z30="","",((('Physical Data'!$L31/100)*Z30)*1000))</f>
        <v>52.779542812863212</v>
      </c>
      <c r="AA70" s="284">
        <f>IF(AA30="","",((('Physical Data'!$L31/100)*AA30)*1000))</f>
        <v>527.79542812863212</v>
      </c>
      <c r="AB70" s="284">
        <f>IF(AB30="","",((('Physical Data'!$L31/100)*AB30)*1000))</f>
        <v>180.73924835335134</v>
      </c>
      <c r="AC70" s="284">
        <f>IF(AC30="","",((('Physical Data'!$L31/100)*AC30)*1000))</f>
        <v>169.38550949244475</v>
      </c>
      <c r="AD70" s="284">
        <f>IF(AD30="","",((('Physical Data'!$L31/100)*AD30)*1000))</f>
        <v>696.56722200697391</v>
      </c>
      <c r="AE70" s="284">
        <f>IF(AE30="","",((('Physical Data'!$L31/100)*AE30)*1000))</f>
        <v>63.826423866718301</v>
      </c>
      <c r="AF70" s="284">
        <f>IF(AF30="","",((('Physical Data'!$L31/100)*AF30)*1000))</f>
        <v>773.28167376985641</v>
      </c>
      <c r="AG70" s="284">
        <f>IF(AG30="","",((('Physical Data'!$L31/100)*AG30)*1000))</f>
        <v>484.83533514141789</v>
      </c>
      <c r="AH70" s="284">
        <f>IF(AH30="","",((('Physical Data'!$L31/100)*AH30)))</f>
        <v>1178.3339790778764</v>
      </c>
      <c r="AI70" s="16"/>
    </row>
    <row r="71" spans="7:35" ht="20.100000000000001" customHeight="1" x14ac:dyDescent="0.2">
      <c r="G71" s="15"/>
      <c r="H71" s="42" t="str">
        <f t="shared" si="1"/>
        <v>2015/23413</v>
      </c>
      <c r="I71" s="43" t="str">
        <f t="shared" si="1"/>
        <v>Area i</v>
      </c>
      <c r="J71" s="43" t="str">
        <f t="shared" si="2"/>
        <v/>
      </c>
      <c r="K71" s="148">
        <f t="shared" si="3"/>
        <v>24</v>
      </c>
      <c r="L71" s="127">
        <f>IF(L31="","",((('Physical Data'!$L32/100)*L31)*1000))</f>
        <v>44.109074382669313</v>
      </c>
      <c r="M71" s="284">
        <f>IF(M31="","",((('Physical Data'!$L32/100)*M31)*1000))</f>
        <v>414.51901227086825</v>
      </c>
      <c r="N71" s="284">
        <f>IF(N31="","",((('Physical Data'!$L32/100)*N31)*1000))</f>
        <v>271.03166186941388</v>
      </c>
      <c r="O71" s="284">
        <f>IF(O31="","",((('Physical Data'!$L32/100)*O31)*1000))</f>
        <v>502.20572640509033</v>
      </c>
      <c r="P71" s="284">
        <f>IF(P31="","",((('Physical Data'!$L32/100)*P31)*1000))</f>
        <v>4995.4855324950786</v>
      </c>
      <c r="Q71" s="284">
        <f>IF(Q31="","",((('Physical Data'!$L32/100)*Q31)*1000))</f>
        <v>560.66353582790509</v>
      </c>
      <c r="R71" s="284">
        <f>IF(R31="","",((('Physical Data'!$L32/100)*R31)*1000))</f>
        <v>372.00424178154833</v>
      </c>
      <c r="S71" s="148">
        <f>IF(S31="","",((('Physical Data'!$L32/100)*S31)*1000))</f>
        <v>382.63293440387832</v>
      </c>
      <c r="T71" s="284">
        <f>IF(T31="","",((('Physical Data'!$L32/100)*T31)*1000))</f>
        <v>235.42554158460848</v>
      </c>
      <c r="U71" s="284">
        <f>IF(U31="","",((('Physical Data'!$L32/100)*U31)*1000))</f>
        <v>1418.9304650810489</v>
      </c>
      <c r="V71" s="284">
        <f>IF(V31="","",((('Physical Data'!$L32/100)*V31)*1000))</f>
        <v>932.66777760945342</v>
      </c>
      <c r="W71" s="284">
        <f>IF(W31="","",((('Physical Data'!$L32/100)*W31)*1000))</f>
        <v>2022.108771398274</v>
      </c>
      <c r="X71" s="284">
        <f>IF(X31="","",((('Physical Data'!$L32/100)*X31)*1000))</f>
        <v>2922.8904711407372</v>
      </c>
      <c r="Y71" s="284">
        <f>IF(Y31="","",((('Physical Data'!$L32/100)*Y31)*1000))</f>
        <v>353.404029692471</v>
      </c>
      <c r="Z71" s="284">
        <f>IF(Z31="","",((('Physical Data'!$L32/100)*Z31)*1000))</f>
        <v>89.812452658688116</v>
      </c>
      <c r="AA71" s="284">
        <f>IF(AA31="","",((('Physical Data'!$L32/100)*AA31)*1000))</f>
        <v>1123.9842448113927</v>
      </c>
      <c r="AB71" s="284">
        <f>IF(AB31="","",((('Physical Data'!$L32/100)*AB31)*1000))</f>
        <v>488.91986062717791</v>
      </c>
      <c r="AC71" s="284">
        <f>IF(AC31="","",((('Physical Data'!$L32/100)*AC31)*1000))</f>
        <v>329.48947129222853</v>
      </c>
      <c r="AD71" s="284">
        <f>IF(AD31="","",((('Physical Data'!$L32/100)*AD31)*1000))</f>
        <v>714.77957885168939</v>
      </c>
      <c r="AE71" s="284">
        <f>IF(AE31="","",((('Physical Data'!$L32/100)*AE31)*1000))</f>
        <v>147.47311013482812</v>
      </c>
      <c r="AF71" s="284">
        <f>IF(AF31="","",((('Physical Data'!$L32/100)*AF31)*1000))</f>
        <v>892.81018027571611</v>
      </c>
      <c r="AG71" s="284">
        <f>IF(AG31="","",((('Physical Data'!$L32/100)*AG31)*1000))</f>
        <v>1078.8123011664902</v>
      </c>
      <c r="AH71" s="284">
        <f>IF(AH31="","",((('Physical Data'!$L32/100)*AH31)))</f>
        <v>890.15300712013368</v>
      </c>
      <c r="AI71" s="16"/>
    </row>
    <row r="72" spans="7:35" ht="20.100000000000001" customHeight="1" x14ac:dyDescent="0.2">
      <c r="G72" s="15"/>
      <c r="H72" s="42" t="str">
        <f t="shared" si="1"/>
        <v>2015/23414</v>
      </c>
      <c r="I72" s="43" t="str">
        <f t="shared" si="1"/>
        <v>Area i</v>
      </c>
      <c r="J72" s="43" t="str">
        <f t="shared" si="2"/>
        <v/>
      </c>
      <c r="K72" s="148">
        <f t="shared" si="3"/>
        <v>25</v>
      </c>
      <c r="L72" s="127">
        <f>IF(L32="","",((('Physical Data'!$L33/100)*L32)*1000))</f>
        <v>67.9594728990552</v>
      </c>
      <c r="M72" s="284">
        <f>IF(M32="","",((('Physical Data'!$L33/100)*M32)*1000))</f>
        <v>554.30631526603679</v>
      </c>
      <c r="N72" s="284">
        <f>IF(N32="","",((('Physical Data'!$L33/100)*N32)*1000))</f>
        <v>417.62804574838395</v>
      </c>
      <c r="O72" s="284">
        <f>IF(O32="","",((('Physical Data'!$L33/100)*O32)*1000))</f>
        <v>725.15415216310294</v>
      </c>
      <c r="P72" s="284">
        <f>IF(P32="","",((('Physical Data'!$L33/100)*P32)*1000))</f>
        <v>668.20487319741426</v>
      </c>
      <c r="Q72" s="284">
        <f>IF(Q32="","",((('Physical Data'!$L33/100)*Q32)*1000))</f>
        <v>732.74738935852815</v>
      </c>
      <c r="R72" s="284">
        <f>IF(R32="","",((('Physical Data'!$L33/100)*R32)*1000))</f>
        <v>508.74689209348588</v>
      </c>
      <c r="S72" s="148">
        <f>IF(S32="","",((('Physical Data'!$L33/100)*S32)*1000))</f>
        <v>474.57732471407263</v>
      </c>
      <c r="T72" s="284">
        <f>IF(T32="","",((('Physical Data'!$L33/100)*T32)*1000))</f>
        <v>312.84137245151669</v>
      </c>
      <c r="U72" s="284">
        <f>IF(U32="","",((('Physical Data'!$L33/100)*U32)*1000))</f>
        <v>1826.1735454997515</v>
      </c>
      <c r="V72" s="284">
        <f>IF(V32="","",((('Physical Data'!$L33/100)*V32)*1000))</f>
        <v>1359.1894579811042</v>
      </c>
      <c r="W72" s="284">
        <f>IF(W32="","",((('Physical Data'!$L33/100)*W32)*1000))</f>
        <v>2532.3446046742915</v>
      </c>
      <c r="X72" s="284">
        <f>IF(X32="","",((('Physical Data'!$L33/100)*X32)*1000))</f>
        <v>3549.838388861263</v>
      </c>
      <c r="Y72" s="284">
        <f>IF(Y32="","",((('Physical Data'!$L33/100)*Y32)*1000))</f>
        <v>489.76379910492295</v>
      </c>
      <c r="Z72" s="284">
        <f>IF(Z32="","",((('Physical Data'!$L33/100)*Z32)*1000))</f>
        <v>127.56638488314273</v>
      </c>
      <c r="AA72" s="284">
        <f>IF(AA32="","",((('Physical Data'!$L33/100)*AA32)*1000))</f>
        <v>1624.9527598209847</v>
      </c>
      <c r="AB72" s="284">
        <f>IF(AB32="","",((('Physical Data'!$L33/100)*AB32)*1000))</f>
        <v>569.49278965688711</v>
      </c>
      <c r="AC72" s="284">
        <f>IF(AC32="","",((('Physical Data'!$L33/100)*AC32)*1000))</f>
        <v>501.15365489806072</v>
      </c>
      <c r="AD72" s="284">
        <f>IF(AD32="","",((('Physical Data'!$L33/100)*AD32)*1000))</f>
        <v>964.34112381899558</v>
      </c>
      <c r="AE72" s="284">
        <f>IF(AE32="","",((('Physical Data'!$L33/100)*AE32)*1000))</f>
        <v>181.85803083043263</v>
      </c>
      <c r="AF72" s="284">
        <f>IF(AF32="","",((('Physical Data'!$L33/100)*AF32)*1000))</f>
        <v>1184.5450024863253</v>
      </c>
      <c r="AG72" s="284">
        <f>IF(AG32="","",((('Physical Data'!$L33/100)*AG32)*1000))</f>
        <v>1522.4440576827449</v>
      </c>
      <c r="AH72" s="284">
        <f>IF(AH32="","",((('Physical Data'!$L33/100)*AH32)))</f>
        <v>1176.9517652909001</v>
      </c>
      <c r="AI72" s="16"/>
    </row>
    <row r="73" spans="7:35" ht="20.100000000000001" customHeight="1" x14ac:dyDescent="0.2">
      <c r="G73" s="15"/>
      <c r="H73" s="42" t="str">
        <f t="shared" si="1"/>
        <v/>
      </c>
      <c r="I73" s="43" t="str">
        <f t="shared" si="1"/>
        <v/>
      </c>
      <c r="J73" s="43" t="str">
        <f t="shared" si="2"/>
        <v/>
      </c>
      <c r="K73" s="148" t="str">
        <f t="shared" si="3"/>
        <v/>
      </c>
      <c r="L73" s="127" t="str">
        <f>IF(L33="","",((('Physical Data'!$L34/100)*L33)*1000))</f>
        <v/>
      </c>
      <c r="M73" s="284" t="str">
        <f>IF(M33="","",((('Physical Data'!$L34/100)*M33)*1000))</f>
        <v/>
      </c>
      <c r="N73" s="284" t="str">
        <f>IF(N33="","",((('Physical Data'!$L34/100)*N33)*1000))</f>
        <v/>
      </c>
      <c r="O73" s="284" t="str">
        <f>IF(O33="","",((('Physical Data'!$L34/100)*O33)*1000))</f>
        <v/>
      </c>
      <c r="P73" s="284" t="str">
        <f>IF(P33="","",((('Physical Data'!$L34/100)*P33)*1000))</f>
        <v/>
      </c>
      <c r="Q73" s="284" t="str">
        <f>IF(Q33="","",((('Physical Data'!$L34/100)*Q33)*1000))</f>
        <v/>
      </c>
      <c r="R73" s="284" t="str">
        <f>IF(R33="","",((('Physical Data'!$L34/100)*R33)*1000))</f>
        <v/>
      </c>
      <c r="S73" s="148" t="str">
        <f>IF(S33="","",((('Physical Data'!$L34/100)*S33)*1000))</f>
        <v/>
      </c>
      <c r="T73" s="284" t="str">
        <f>IF(T33="","",((('Physical Data'!$L34/100)*T33)*1000))</f>
        <v/>
      </c>
      <c r="U73" s="284" t="str">
        <f>IF(U33="","",((('Physical Data'!$L34/100)*U33)*1000))</f>
        <v/>
      </c>
      <c r="V73" s="284" t="str">
        <f>IF(V33="","",((('Physical Data'!$L34/100)*V33)*1000))</f>
        <v/>
      </c>
      <c r="W73" s="284" t="str">
        <f>IF(W33="","",((('Physical Data'!$L34/100)*W33)*1000))</f>
        <v/>
      </c>
      <c r="X73" s="284" t="str">
        <f>IF(X33="","",((('Physical Data'!$L34/100)*X33)*1000))</f>
        <v/>
      </c>
      <c r="Y73" s="284" t="str">
        <f>IF(Y33="","",((('Physical Data'!$L34/100)*Y33)*1000))</f>
        <v/>
      </c>
      <c r="Z73" s="284" t="str">
        <f>IF(Z33="","",((('Physical Data'!$L34/100)*Z33)*1000))</f>
        <v/>
      </c>
      <c r="AA73" s="284" t="str">
        <f>IF(AA33="","",((('Physical Data'!$L34/100)*AA33)*1000))</f>
        <v/>
      </c>
      <c r="AB73" s="284" t="str">
        <f>IF(AB33="","",((('Physical Data'!$L34/100)*AB33)*1000))</f>
        <v/>
      </c>
      <c r="AC73" s="284" t="str">
        <f>IF(AC33="","",((('Physical Data'!$L34/100)*AC33)*1000))</f>
        <v/>
      </c>
      <c r="AD73" s="284" t="str">
        <f>IF(AD33="","",((('Physical Data'!$L34/100)*AD33)*1000))</f>
        <v/>
      </c>
      <c r="AE73" s="284" t="str">
        <f>IF(AE33="","",((('Physical Data'!$L34/100)*AE33)*1000))</f>
        <v/>
      </c>
      <c r="AF73" s="284" t="str">
        <f>IF(AF33="","",((('Physical Data'!$L34/100)*AF33)*1000))</f>
        <v/>
      </c>
      <c r="AG73" s="284" t="str">
        <f>IF(AG33="","",((('Physical Data'!$L34/100)*AG33)*1000))</f>
        <v/>
      </c>
      <c r="AH73" s="284" t="str">
        <f>IF(AH33="","",((('Physical Data'!$L34/100)*AH33)))</f>
        <v/>
      </c>
      <c r="AI73" s="16"/>
    </row>
    <row r="74" spans="7:35" ht="20.100000000000001" customHeight="1" x14ac:dyDescent="0.2">
      <c r="G74" s="15"/>
      <c r="H74" s="42" t="str">
        <f t="shared" si="1"/>
        <v/>
      </c>
      <c r="I74" s="43" t="str">
        <f t="shared" si="1"/>
        <v/>
      </c>
      <c r="J74" s="43" t="str">
        <f t="shared" si="2"/>
        <v/>
      </c>
      <c r="K74" s="148" t="str">
        <f t="shared" si="3"/>
        <v/>
      </c>
      <c r="L74" s="127" t="str">
        <f>IF(L34="","",((('Physical Data'!$L35/100)*L34)*1000))</f>
        <v/>
      </c>
      <c r="M74" s="284" t="str">
        <f>IF(M34="","",((('Physical Data'!$L35/100)*M34)*1000))</f>
        <v/>
      </c>
      <c r="N74" s="284" t="str">
        <f>IF(N34="","",((('Physical Data'!$L35/100)*N34)*1000))</f>
        <v/>
      </c>
      <c r="O74" s="284" t="str">
        <f>IF(O34="","",((('Physical Data'!$L35/100)*O34)*1000))</f>
        <v/>
      </c>
      <c r="P74" s="284" t="str">
        <f>IF(P34="","",((('Physical Data'!$L35/100)*P34)*1000))</f>
        <v/>
      </c>
      <c r="Q74" s="284" t="str">
        <f>IF(Q34="","",((('Physical Data'!$L35/100)*Q34)*1000))</f>
        <v/>
      </c>
      <c r="R74" s="284" t="str">
        <f>IF(R34="","",((('Physical Data'!$L35/100)*R34)*1000))</f>
        <v/>
      </c>
      <c r="S74" s="148" t="str">
        <f>IF(S34="","",((('Physical Data'!$L35/100)*S34)*1000))</f>
        <v/>
      </c>
      <c r="T74" s="284" t="str">
        <f>IF(T34="","",((('Physical Data'!$L35/100)*T34)*1000))</f>
        <v/>
      </c>
      <c r="U74" s="284" t="str">
        <f>IF(U34="","",((('Physical Data'!$L35/100)*U34)*1000))</f>
        <v/>
      </c>
      <c r="V74" s="284" t="str">
        <f>IF(V34="","",((('Physical Data'!$L35/100)*V34)*1000))</f>
        <v/>
      </c>
      <c r="W74" s="284" t="str">
        <f>IF(W34="","",((('Physical Data'!$L35/100)*W34)*1000))</f>
        <v/>
      </c>
      <c r="X74" s="284" t="str">
        <f>IF(X34="","",((('Physical Data'!$L35/100)*X34)*1000))</f>
        <v/>
      </c>
      <c r="Y74" s="284" t="str">
        <f>IF(Y34="","",((('Physical Data'!$L35/100)*Y34)*1000))</f>
        <v/>
      </c>
      <c r="Z74" s="284" t="str">
        <f>IF(Z34="","",((('Physical Data'!$L35/100)*Z34)*1000))</f>
        <v/>
      </c>
      <c r="AA74" s="284" t="str">
        <f>IF(AA34="","",((('Physical Data'!$L35/100)*AA34)*1000))</f>
        <v/>
      </c>
      <c r="AB74" s="284" t="str">
        <f>IF(AB34="","",((('Physical Data'!$L35/100)*AB34)*1000))</f>
        <v/>
      </c>
      <c r="AC74" s="284" t="str">
        <f>IF(AC34="","",((('Physical Data'!$L35/100)*AC34)*1000))</f>
        <v/>
      </c>
      <c r="AD74" s="284" t="str">
        <f>IF(AD34="","",((('Physical Data'!$L35/100)*AD34)*1000))</f>
        <v/>
      </c>
      <c r="AE74" s="284" t="str">
        <f>IF(AE34="","",((('Physical Data'!$L35/100)*AE34)*1000))</f>
        <v/>
      </c>
      <c r="AF74" s="284" t="str">
        <f>IF(AF34="","",((('Physical Data'!$L35/100)*AF34)*1000))</f>
        <v/>
      </c>
      <c r="AG74" s="284" t="str">
        <f>IF(AG34="","",((('Physical Data'!$L35/100)*AG34)*1000))</f>
        <v/>
      </c>
      <c r="AH74" s="284" t="str">
        <f>IF(AH34="","",((('Physical Data'!$L35/100)*AH34)))</f>
        <v/>
      </c>
      <c r="AI74" s="16"/>
    </row>
    <row r="75" spans="7:35" ht="20.100000000000001" customHeight="1" x14ac:dyDescent="0.2">
      <c r="G75" s="15"/>
      <c r="H75" s="42" t="str">
        <f t="shared" si="1"/>
        <v/>
      </c>
      <c r="I75" s="43" t="str">
        <f t="shared" si="1"/>
        <v/>
      </c>
      <c r="J75" s="43" t="str">
        <f t="shared" si="2"/>
        <v/>
      </c>
      <c r="K75" s="148" t="str">
        <f t="shared" si="3"/>
        <v/>
      </c>
      <c r="L75" s="127" t="str">
        <f>IF(L35="","",((('Physical Data'!$L36/100)*L35)*1000))</f>
        <v/>
      </c>
      <c r="M75" s="284" t="str">
        <f>IF(M35="","",((('Physical Data'!$L36/100)*M35)*1000))</f>
        <v/>
      </c>
      <c r="N75" s="284" t="str">
        <f>IF(N35="","",((('Physical Data'!$L36/100)*N35)*1000))</f>
        <v/>
      </c>
      <c r="O75" s="284" t="str">
        <f>IF(O35="","",((('Physical Data'!$L36/100)*O35)*1000))</f>
        <v/>
      </c>
      <c r="P75" s="284" t="str">
        <f>IF(P35="","",((('Physical Data'!$L36/100)*P35)*1000))</f>
        <v/>
      </c>
      <c r="Q75" s="284" t="str">
        <f>IF(Q35="","",((('Physical Data'!$L36/100)*Q35)*1000))</f>
        <v/>
      </c>
      <c r="R75" s="284" t="str">
        <f>IF(R35="","",((('Physical Data'!$L36/100)*R35)*1000))</f>
        <v/>
      </c>
      <c r="S75" s="148" t="str">
        <f>IF(S35="","",((('Physical Data'!$L36/100)*S35)*1000))</f>
        <v/>
      </c>
      <c r="T75" s="284" t="str">
        <f>IF(T35="","",((('Physical Data'!$L36/100)*T35)*1000))</f>
        <v/>
      </c>
      <c r="U75" s="284" t="str">
        <f>IF(U35="","",((('Physical Data'!$L36/100)*U35)*1000))</f>
        <v/>
      </c>
      <c r="V75" s="284" t="str">
        <f>IF(V35="","",((('Physical Data'!$L36/100)*V35)*1000))</f>
        <v/>
      </c>
      <c r="W75" s="284" t="str">
        <f>IF(W35="","",((('Physical Data'!$L36/100)*W35)*1000))</f>
        <v/>
      </c>
      <c r="X75" s="284" t="str">
        <f>IF(X35="","",((('Physical Data'!$L36/100)*X35)*1000))</f>
        <v/>
      </c>
      <c r="Y75" s="284" t="str">
        <f>IF(Y35="","",((('Physical Data'!$L36/100)*Y35)*1000))</f>
        <v/>
      </c>
      <c r="Z75" s="284" t="str">
        <f>IF(Z35="","",((('Physical Data'!$L36/100)*Z35)*1000))</f>
        <v/>
      </c>
      <c r="AA75" s="284" t="str">
        <f>IF(AA35="","",((('Physical Data'!$L36/100)*AA35)*1000))</f>
        <v/>
      </c>
      <c r="AB75" s="284" t="str">
        <f>IF(AB35="","",((('Physical Data'!$L36/100)*AB35)*1000))</f>
        <v/>
      </c>
      <c r="AC75" s="284" t="str">
        <f>IF(AC35="","",((('Physical Data'!$L36/100)*AC35)*1000))</f>
        <v/>
      </c>
      <c r="AD75" s="284" t="str">
        <f>IF(AD35="","",((('Physical Data'!$L36/100)*AD35)*1000))</f>
        <v/>
      </c>
      <c r="AE75" s="284" t="str">
        <f>IF(AE35="","",((('Physical Data'!$L36/100)*AE35)*1000))</f>
        <v/>
      </c>
      <c r="AF75" s="284" t="str">
        <f>IF(AF35="","",((('Physical Data'!$L36/100)*AF35)*1000))</f>
        <v/>
      </c>
      <c r="AG75" s="284" t="str">
        <f>IF(AG35="","",((('Physical Data'!$L36/100)*AG35)*1000))</f>
        <v/>
      </c>
      <c r="AH75" s="284" t="str">
        <f>IF(AH35="","",((('Physical Data'!$L36/100)*AH35)))</f>
        <v/>
      </c>
      <c r="AI75" s="16"/>
    </row>
    <row r="76" spans="7:35" ht="20.100000000000001" customHeight="1" x14ac:dyDescent="0.2">
      <c r="G76" s="15"/>
      <c r="H76" s="42" t="str">
        <f t="shared" si="1"/>
        <v/>
      </c>
      <c r="I76" s="43" t="str">
        <f t="shared" si="1"/>
        <v/>
      </c>
      <c r="J76" s="43" t="str">
        <f t="shared" si="2"/>
        <v/>
      </c>
      <c r="K76" s="148" t="str">
        <f t="shared" si="3"/>
        <v/>
      </c>
      <c r="L76" s="127" t="str">
        <f>IF(L36="","",((('Physical Data'!$L37/100)*L36)*1000))</f>
        <v/>
      </c>
      <c r="M76" s="284" t="str">
        <f>IF(M36="","",((('Physical Data'!$L37/100)*M36)*1000))</f>
        <v/>
      </c>
      <c r="N76" s="284" t="str">
        <f>IF(N36="","",((('Physical Data'!$L37/100)*N36)*1000))</f>
        <v/>
      </c>
      <c r="O76" s="284" t="str">
        <f>IF(O36="","",((('Physical Data'!$L37/100)*O36)*1000))</f>
        <v/>
      </c>
      <c r="P76" s="284" t="str">
        <f>IF(P36="","",((('Physical Data'!$L37/100)*P36)*1000))</f>
        <v/>
      </c>
      <c r="Q76" s="284" t="str">
        <f>IF(Q36="","",((('Physical Data'!$L37/100)*Q36)*1000))</f>
        <v/>
      </c>
      <c r="R76" s="284" t="str">
        <f>IF(R36="","",((('Physical Data'!$L37/100)*R36)*1000))</f>
        <v/>
      </c>
      <c r="S76" s="148" t="str">
        <f>IF(S36="","",((('Physical Data'!$L37/100)*S36)*1000))</f>
        <v/>
      </c>
      <c r="T76" s="284" t="str">
        <f>IF(T36="","",((('Physical Data'!$L37/100)*T36)*1000))</f>
        <v/>
      </c>
      <c r="U76" s="284" t="str">
        <f>IF(U36="","",((('Physical Data'!$L37/100)*U36)*1000))</f>
        <v/>
      </c>
      <c r="V76" s="284" t="str">
        <f>IF(V36="","",((('Physical Data'!$L37/100)*V36)*1000))</f>
        <v/>
      </c>
      <c r="W76" s="284" t="str">
        <f>IF(W36="","",((('Physical Data'!$L37/100)*W36)*1000))</f>
        <v/>
      </c>
      <c r="X76" s="284" t="str">
        <f>IF(X36="","",((('Physical Data'!$L37/100)*X36)*1000))</f>
        <v/>
      </c>
      <c r="Y76" s="284" t="str">
        <f>IF(Y36="","",((('Physical Data'!$L37/100)*Y36)*1000))</f>
        <v/>
      </c>
      <c r="Z76" s="284" t="str">
        <f>IF(Z36="","",((('Physical Data'!$L37/100)*Z36)*1000))</f>
        <v/>
      </c>
      <c r="AA76" s="284" t="str">
        <f>IF(AA36="","",((('Physical Data'!$L37/100)*AA36)*1000))</f>
        <v/>
      </c>
      <c r="AB76" s="284" t="str">
        <f>IF(AB36="","",((('Physical Data'!$L37/100)*AB36)*1000))</f>
        <v/>
      </c>
      <c r="AC76" s="284" t="str">
        <f>IF(AC36="","",((('Physical Data'!$L37/100)*AC36)*1000))</f>
        <v/>
      </c>
      <c r="AD76" s="284" t="str">
        <f>IF(AD36="","",((('Physical Data'!$L37/100)*AD36)*1000))</f>
        <v/>
      </c>
      <c r="AE76" s="284" t="str">
        <f>IF(AE36="","",((('Physical Data'!$L37/100)*AE36)*1000))</f>
        <v/>
      </c>
      <c r="AF76" s="284" t="str">
        <f>IF(AF36="","",((('Physical Data'!$L37/100)*AF36)*1000))</f>
        <v/>
      </c>
      <c r="AG76" s="284" t="str">
        <f>IF(AG36="","",((('Physical Data'!$L37/100)*AG36)*1000))</f>
        <v/>
      </c>
      <c r="AH76" s="284" t="str">
        <f>IF(AH36="","",((('Physical Data'!$L37/100)*AH36)))</f>
        <v/>
      </c>
      <c r="AI76" s="16"/>
    </row>
    <row r="77" spans="7:35" ht="20.100000000000001" customHeight="1" thickBot="1" x14ac:dyDescent="0.25">
      <c r="G77" s="15"/>
      <c r="H77" s="47" t="str">
        <f t="shared" si="1"/>
        <v/>
      </c>
      <c r="I77" s="48" t="str">
        <f t="shared" si="1"/>
        <v/>
      </c>
      <c r="J77" s="48" t="str">
        <f t="shared" si="2"/>
        <v/>
      </c>
      <c r="K77" s="149" t="str">
        <f t="shared" si="3"/>
        <v/>
      </c>
      <c r="L77" s="128" t="str">
        <f>IF(L37="","",((('Physical Data'!$L38/100)*L37)*1000))</f>
        <v/>
      </c>
      <c r="M77" s="286" t="str">
        <f>IF(M37="","",((('Physical Data'!$L38/100)*M37)*1000))</f>
        <v/>
      </c>
      <c r="N77" s="286" t="str">
        <f>IF(N37="","",((('Physical Data'!$L38/100)*N37)*1000))</f>
        <v/>
      </c>
      <c r="O77" s="286" t="str">
        <f>IF(O37="","",((('Physical Data'!$L38/100)*O37)*1000))</f>
        <v/>
      </c>
      <c r="P77" s="286" t="str">
        <f>IF(P37="","",((('Physical Data'!$L38/100)*P37)*1000))</f>
        <v/>
      </c>
      <c r="Q77" s="286" t="str">
        <f>IF(Q37="","",((('Physical Data'!$L38/100)*Q37)*1000))</f>
        <v/>
      </c>
      <c r="R77" s="286" t="str">
        <f>IF(R37="","",((('Physical Data'!$L38/100)*R37)*1000))</f>
        <v/>
      </c>
      <c r="S77" s="149" t="str">
        <f>IF(S37="","",((('Physical Data'!$L38/100)*S37)*1000))</f>
        <v/>
      </c>
      <c r="T77" s="286" t="str">
        <f>IF(T37="","",((('Physical Data'!$L38/100)*T37)*1000))</f>
        <v/>
      </c>
      <c r="U77" s="286" t="str">
        <f>IF(U37="","",((('Physical Data'!$L38/100)*U37)*1000))</f>
        <v/>
      </c>
      <c r="V77" s="286" t="str">
        <f>IF(V37="","",((('Physical Data'!$L38/100)*V37)*1000))</f>
        <v/>
      </c>
      <c r="W77" s="286" t="str">
        <f>IF(W37="","",((('Physical Data'!$L38/100)*W37)*1000))</f>
        <v/>
      </c>
      <c r="X77" s="286" t="str">
        <f>IF(X37="","",((('Physical Data'!$L38/100)*X37)*1000))</f>
        <v/>
      </c>
      <c r="Y77" s="286" t="str">
        <f>IF(Y37="","",((('Physical Data'!$L38/100)*Y37)*1000))</f>
        <v/>
      </c>
      <c r="Z77" s="286" t="str">
        <f>IF(Z37="","",((('Physical Data'!$L38/100)*Z37)*1000))</f>
        <v/>
      </c>
      <c r="AA77" s="286" t="str">
        <f>IF(AA37="","",((('Physical Data'!$L38/100)*AA37)*1000))</f>
        <v/>
      </c>
      <c r="AB77" s="286" t="str">
        <f>IF(AB37="","",((('Physical Data'!$L38/100)*AB37)*1000))</f>
        <v/>
      </c>
      <c r="AC77" s="286" t="str">
        <f>IF(AC37="","",((('Physical Data'!$L38/100)*AC37)*1000))</f>
        <v/>
      </c>
      <c r="AD77" s="286" t="str">
        <f>IF(AD37="","",((('Physical Data'!$L38/100)*AD37)*1000))</f>
        <v/>
      </c>
      <c r="AE77" s="286" t="str">
        <f>IF(AE37="","",((('Physical Data'!$L38/100)*AE37)*1000))</f>
        <v/>
      </c>
      <c r="AF77" s="286" t="str">
        <f>IF(AF37="","",((('Physical Data'!$L38/100)*AF37)*1000))</f>
        <v/>
      </c>
      <c r="AG77" s="286" t="str">
        <f>IF(AG37="","",((('Physical Data'!$L38/100)*AG37)*1000))</f>
        <v/>
      </c>
      <c r="AH77" s="286" t="str">
        <f>IF(AH37="","",((('Physical Data'!$L38/100)*AH37)))</f>
        <v/>
      </c>
      <c r="AI77" s="16"/>
    </row>
    <row r="78" spans="7:35" ht="20.100000000000001" customHeight="1" thickBot="1" x14ac:dyDescent="0.25">
      <c r="G78" s="15"/>
      <c r="H78" s="32"/>
      <c r="I78" s="33"/>
      <c r="J78" s="31" t="s">
        <v>39</v>
      </c>
      <c r="K78" s="150"/>
      <c r="L78" s="298">
        <f>IF(COUNT(L48:L77)&lt;1,"", AVERAGE(L48:L77))</f>
        <v>40.772668673512236</v>
      </c>
      <c r="M78" s="299">
        <f t="shared" ref="M78:AH78" si="4">IF(COUNT(M48:M77)&lt;1,"", AVERAGE(M48:M77))</f>
        <v>429.78973582722267</v>
      </c>
      <c r="N78" s="299">
        <f t="shared" si="4"/>
        <v>342.4057536885764</v>
      </c>
      <c r="O78" s="299">
        <f t="shared" si="4"/>
        <v>409.87448777072348</v>
      </c>
      <c r="P78" s="317">
        <f t="shared" si="4"/>
        <v>570.26593390928986</v>
      </c>
      <c r="Q78" s="299">
        <f t="shared" si="4"/>
        <v>430.00190825574435</v>
      </c>
      <c r="R78" s="299">
        <f t="shared" si="4"/>
        <v>313.26743839732194</v>
      </c>
      <c r="S78" s="317">
        <f t="shared" si="4"/>
        <v>318.22509260678203</v>
      </c>
      <c r="T78" s="299">
        <f t="shared" si="4"/>
        <v>191.34772220803683</v>
      </c>
      <c r="U78" s="332">
        <f t="shared" si="4"/>
        <v>1857.2988241960411</v>
      </c>
      <c r="V78" s="332">
        <f t="shared" si="4"/>
        <v>1176.8150169078885</v>
      </c>
      <c r="W78" s="332">
        <f t="shared" si="4"/>
        <v>2553.606623568111</v>
      </c>
      <c r="X78" s="332">
        <f t="shared" si="4"/>
        <v>3452.4699635862971</v>
      </c>
      <c r="Y78" s="332">
        <f t="shared" si="4"/>
        <v>321.81225191015449</v>
      </c>
      <c r="Z78" s="332">
        <f t="shared" si="4"/>
        <v>72.700377984549689</v>
      </c>
      <c r="AA78" s="332">
        <f t="shared" si="4"/>
        <v>895.83386104989154</v>
      </c>
      <c r="AB78" s="332">
        <f t="shared" si="4"/>
        <v>438.75245784599713</v>
      </c>
      <c r="AC78" s="332">
        <f t="shared" si="4"/>
        <v>266.91686284943552</v>
      </c>
      <c r="AD78" s="332">
        <f t="shared" si="4"/>
        <v>702.28866533897167</v>
      </c>
      <c r="AE78" s="332">
        <f t="shared" si="4"/>
        <v>113.152463316362</v>
      </c>
      <c r="AF78" s="332">
        <f t="shared" si="4"/>
        <v>867.43505268405704</v>
      </c>
      <c r="AG78" s="332">
        <f t="shared" si="4"/>
        <v>800.17658270951904</v>
      </c>
      <c r="AH78" s="332">
        <f t="shared" si="4"/>
        <v>1014.2503430362964</v>
      </c>
      <c r="AI78" s="16"/>
    </row>
    <row r="79" spans="7:35" ht="20.100000000000001" customHeight="1" thickBot="1" x14ac:dyDescent="0.25">
      <c r="G79" s="20"/>
      <c r="H79" s="54"/>
      <c r="I79" s="54"/>
      <c r="J79" s="54"/>
      <c r="K79" s="154"/>
      <c r="L79" s="300"/>
      <c r="M79" s="300"/>
      <c r="N79" s="300"/>
      <c r="O79" s="300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43"/>
    </row>
    <row r="80" spans="7:35" ht="20.100000000000001" customHeight="1" x14ac:dyDescent="0.2">
      <c r="K80" s="145"/>
      <c r="AI80" s="11"/>
    </row>
    <row r="81" spans="7:35" ht="20.100000000000001" customHeight="1" x14ac:dyDescent="0.2">
      <c r="K81" s="145"/>
      <c r="AI81" s="11"/>
    </row>
    <row r="82" spans="7:35" ht="20.100000000000001" customHeight="1" thickBot="1" x14ac:dyDescent="0.25">
      <c r="H82" s="38" t="s">
        <v>125</v>
      </c>
      <c r="K82" s="145"/>
      <c r="AI82" s="11"/>
    </row>
    <row r="83" spans="7:35" ht="20.100000000000001" customHeight="1" thickBot="1" x14ac:dyDescent="0.25">
      <c r="G83" s="12"/>
      <c r="H83" s="13"/>
      <c r="I83" s="13"/>
      <c r="J83" s="13"/>
      <c r="K83" s="146"/>
      <c r="L83" s="146"/>
      <c r="M83" s="146"/>
      <c r="N83" s="146"/>
      <c r="O83" s="146"/>
      <c r="P83" s="30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"/>
    </row>
    <row r="84" spans="7:35" ht="20.100000000000001" customHeight="1" x14ac:dyDescent="0.2">
      <c r="G84" s="15"/>
      <c r="H84" s="473" t="s">
        <v>38</v>
      </c>
      <c r="I84" s="476" t="s">
        <v>52</v>
      </c>
      <c r="J84" s="476" t="s">
        <v>72</v>
      </c>
      <c r="K84" s="532" t="s">
        <v>63</v>
      </c>
      <c r="L84" s="529" t="s">
        <v>406</v>
      </c>
      <c r="M84" s="530"/>
      <c r="N84" s="530"/>
      <c r="O84" s="530"/>
      <c r="P84" s="530"/>
      <c r="Q84" s="530"/>
      <c r="R84" s="530"/>
      <c r="S84" s="530"/>
      <c r="T84" s="530"/>
      <c r="U84" s="530"/>
      <c r="V84" s="530"/>
      <c r="W84" s="530"/>
      <c r="X84" s="530"/>
      <c r="Y84" s="530"/>
      <c r="Z84" s="530"/>
      <c r="AA84" s="530"/>
      <c r="AB84" s="530"/>
      <c r="AC84" s="530"/>
      <c r="AD84" s="530"/>
      <c r="AE84" s="530"/>
      <c r="AF84" s="530"/>
      <c r="AG84" s="531"/>
      <c r="AH84" s="527" t="s">
        <v>122</v>
      </c>
      <c r="AI84" s="16"/>
    </row>
    <row r="85" spans="7:35" ht="20.100000000000001" customHeight="1" thickBot="1" x14ac:dyDescent="0.25">
      <c r="G85" s="15"/>
      <c r="H85" s="475"/>
      <c r="I85" s="478"/>
      <c r="J85" s="478"/>
      <c r="K85" s="533"/>
      <c r="L85" s="279" t="s">
        <v>100</v>
      </c>
      <c r="M85" s="307" t="s">
        <v>101</v>
      </c>
      <c r="N85" s="321" t="s">
        <v>102</v>
      </c>
      <c r="O85" s="322" t="s">
        <v>103</v>
      </c>
      <c r="P85" s="322" t="s">
        <v>104</v>
      </c>
      <c r="Q85" s="308" t="s">
        <v>105</v>
      </c>
      <c r="R85" s="323" t="s">
        <v>107</v>
      </c>
      <c r="S85" s="307" t="s">
        <v>106</v>
      </c>
      <c r="T85" s="324" t="s">
        <v>108</v>
      </c>
      <c r="U85" s="324" t="s">
        <v>109</v>
      </c>
      <c r="V85" s="324" t="s">
        <v>110</v>
      </c>
      <c r="W85" s="324" t="s">
        <v>111</v>
      </c>
      <c r="X85" s="324" t="s">
        <v>112</v>
      </c>
      <c r="Y85" s="321" t="s">
        <v>113</v>
      </c>
      <c r="Z85" s="308" t="s">
        <v>121</v>
      </c>
      <c r="AA85" s="321" t="s">
        <v>114</v>
      </c>
      <c r="AB85" s="308" t="s">
        <v>115</v>
      </c>
      <c r="AC85" s="322" t="s">
        <v>116</v>
      </c>
      <c r="AD85" s="308" t="s">
        <v>117</v>
      </c>
      <c r="AE85" s="308" t="s">
        <v>118</v>
      </c>
      <c r="AF85" s="322" t="s">
        <v>119</v>
      </c>
      <c r="AG85" s="322" t="s">
        <v>120</v>
      </c>
      <c r="AH85" s="528"/>
      <c r="AI85" s="16"/>
    </row>
    <row r="86" spans="7:35" ht="20.100000000000001" customHeight="1" x14ac:dyDescent="0.2">
      <c r="G86" s="15"/>
      <c r="H86" s="39" t="str">
        <f t="shared" ref="H86:J115" si="5">IF(H48="","",H48)</f>
        <v>2015/23390</v>
      </c>
      <c r="I86" s="40" t="str">
        <f t="shared" si="5"/>
        <v>Area i</v>
      </c>
      <c r="J86" s="40" t="str">
        <f t="shared" si="5"/>
        <v/>
      </c>
      <c r="K86" s="147">
        <f>IF(J86="y","",K48)</f>
        <v>1</v>
      </c>
      <c r="L86" s="297">
        <f>IF($J48="y","",L48)</f>
        <v>24.050587665091481</v>
      </c>
      <c r="M86" s="280">
        <f t="shared" ref="M86:S86" si="6">IF($J48="y","",M48)</f>
        <v>116.27105295044225</v>
      </c>
      <c r="N86" s="280">
        <f t="shared" si="6"/>
        <v>107.67018054040955</v>
      </c>
      <c r="O86" s="280">
        <f t="shared" si="6"/>
        <v>291.47400945110866</v>
      </c>
      <c r="P86" s="280">
        <f t="shared" si="6"/>
        <v>286.69574700109052</v>
      </c>
      <c r="Q86" s="280">
        <f t="shared" si="6"/>
        <v>278.41342542105895</v>
      </c>
      <c r="R86" s="280">
        <f t="shared" si="6"/>
        <v>227.76384345086632</v>
      </c>
      <c r="S86" s="280">
        <f t="shared" si="6"/>
        <v>231.26790258087965</v>
      </c>
      <c r="T86" s="280">
        <f t="shared" ref="T86:AH86" si="7">IF($J48="y","",T48)</f>
        <v>137.93250939052464</v>
      </c>
      <c r="U86" s="280">
        <f t="shared" si="7"/>
        <v>703.9973343026777</v>
      </c>
      <c r="V86" s="280">
        <f t="shared" si="7"/>
        <v>570.20598570216885</v>
      </c>
      <c r="W86" s="280">
        <f t="shared" si="7"/>
        <v>885.57130740336834</v>
      </c>
      <c r="X86" s="280">
        <f t="shared" si="7"/>
        <v>1188.1945959045195</v>
      </c>
      <c r="Y86" s="280">
        <f t="shared" si="7"/>
        <v>232.86065673088572</v>
      </c>
      <c r="Z86" s="280">
        <f t="shared" si="7"/>
        <v>52.879437780201137</v>
      </c>
      <c r="AA86" s="280">
        <f t="shared" si="7"/>
        <v>640.28716830243536</v>
      </c>
      <c r="AB86" s="280">
        <f t="shared" si="7"/>
        <v>145.25917848055252</v>
      </c>
      <c r="AC86" s="280">
        <f t="shared" si="7"/>
        <v>207.69514116079</v>
      </c>
      <c r="AD86" s="280">
        <f t="shared" si="7"/>
        <v>337.66387980128439</v>
      </c>
      <c r="AE86" s="280">
        <f t="shared" si="7"/>
        <v>105.12177390039986</v>
      </c>
      <c r="AF86" s="280">
        <f t="shared" si="7"/>
        <v>395.00302920150244</v>
      </c>
      <c r="AG86" s="280">
        <f t="shared" si="7"/>
        <v>544.72191930207191</v>
      </c>
      <c r="AH86" s="280">
        <f t="shared" si="7"/>
        <v>576.57700230219314</v>
      </c>
      <c r="AI86" s="16"/>
    </row>
    <row r="87" spans="7:35" ht="20.100000000000001" customHeight="1" x14ac:dyDescent="0.2">
      <c r="G87" s="15"/>
      <c r="H87" s="42" t="str">
        <f t="shared" si="5"/>
        <v>2015/23391</v>
      </c>
      <c r="I87" s="43" t="str">
        <f t="shared" si="5"/>
        <v>Area i</v>
      </c>
      <c r="J87" s="43" t="str">
        <f t="shared" si="5"/>
        <v/>
      </c>
      <c r="K87" s="148">
        <f t="shared" ref="K87:K115" si="8">IF(J87="y","",K49)</f>
        <v>2</v>
      </c>
      <c r="L87" s="127">
        <f t="shared" ref="L87:S87" si="9">IF($J49="y","",L49)</f>
        <v>30.257064579256362</v>
      </c>
      <c r="M87" s="284">
        <f t="shared" si="9"/>
        <v>159.6365296803653</v>
      </c>
      <c r="N87" s="284">
        <f t="shared" si="9"/>
        <v>136.83131115459881</v>
      </c>
      <c r="O87" s="284">
        <f t="shared" si="9"/>
        <v>356.53228962818008</v>
      </c>
      <c r="P87" s="284">
        <f t="shared" si="9"/>
        <v>330.83626875407703</v>
      </c>
      <c r="Q87" s="284">
        <f t="shared" si="9"/>
        <v>324.41226353555123</v>
      </c>
      <c r="R87" s="284">
        <f t="shared" si="9"/>
        <v>260.17221135029354</v>
      </c>
      <c r="S87" s="284">
        <f t="shared" si="9"/>
        <v>260.17221135029354</v>
      </c>
      <c r="T87" s="284">
        <f t="shared" ref="T87:AH87" si="10">IF($J49="y","",T49)</f>
        <v>162.20613176777562</v>
      </c>
      <c r="U87" s="284">
        <f t="shared" si="10"/>
        <v>844.75668623613831</v>
      </c>
      <c r="V87" s="284">
        <f t="shared" si="10"/>
        <v>648.82452707110247</v>
      </c>
      <c r="W87" s="284">
        <f t="shared" si="10"/>
        <v>1130.6249184605351</v>
      </c>
      <c r="X87" s="284">
        <f t="shared" si="10"/>
        <v>1496.7932159165036</v>
      </c>
      <c r="Y87" s="284">
        <f t="shared" si="10"/>
        <v>267.23861709067188</v>
      </c>
      <c r="Z87" s="284">
        <f t="shared" si="10"/>
        <v>59.100848010437055</v>
      </c>
      <c r="AA87" s="284">
        <f t="shared" si="10"/>
        <v>761.24461839530341</v>
      </c>
      <c r="AB87" s="284">
        <f t="shared" si="10"/>
        <v>192.07775603392042</v>
      </c>
      <c r="AC87" s="284">
        <f t="shared" si="10"/>
        <v>239.93659491193739</v>
      </c>
      <c r="AD87" s="284">
        <f t="shared" si="10"/>
        <v>433.6203522504893</v>
      </c>
      <c r="AE87" s="284">
        <f t="shared" si="10"/>
        <v>124.94690150032616</v>
      </c>
      <c r="AF87" s="284">
        <f t="shared" si="10"/>
        <v>481.80039138943255</v>
      </c>
      <c r="AG87" s="284">
        <f t="shared" si="10"/>
        <v>652.03652968036533</v>
      </c>
      <c r="AH87" s="284">
        <f t="shared" si="10"/>
        <v>648.82452707110247</v>
      </c>
      <c r="AI87" s="16"/>
    </row>
    <row r="88" spans="7:35" ht="20.100000000000001" customHeight="1" x14ac:dyDescent="0.2">
      <c r="G88" s="15"/>
      <c r="H88" s="42" t="str">
        <f t="shared" si="5"/>
        <v>2015/23392</v>
      </c>
      <c r="I88" s="43" t="str">
        <f t="shared" si="5"/>
        <v>Area i</v>
      </c>
      <c r="J88" s="43" t="str">
        <f t="shared" si="5"/>
        <v/>
      </c>
      <c r="K88" s="148">
        <f t="shared" si="8"/>
        <v>3</v>
      </c>
      <c r="L88" s="127">
        <f t="shared" ref="L88:S88" si="11">IF($J50="y","",L50)</f>
        <v>28.471435619141587</v>
      </c>
      <c r="M88" s="284">
        <f t="shared" si="11"/>
        <v>127.06561420818943</v>
      </c>
      <c r="N88" s="284">
        <f t="shared" si="11"/>
        <v>132.16280217069558</v>
      </c>
      <c r="O88" s="284">
        <f t="shared" si="11"/>
        <v>375.00740009866797</v>
      </c>
      <c r="P88" s="284">
        <f t="shared" si="11"/>
        <v>361.53626048347309</v>
      </c>
      <c r="Q88" s="284">
        <f t="shared" si="11"/>
        <v>360.80809077454364</v>
      </c>
      <c r="R88" s="284">
        <f t="shared" si="11"/>
        <v>302.91859891465219</v>
      </c>
      <c r="S88" s="284">
        <f t="shared" si="11"/>
        <v>297.45732609768129</v>
      </c>
      <c r="T88" s="284">
        <f t="shared" ref="T88:AH88" si="12">IF($J50="y","",T50)</f>
        <v>182.77059694129252</v>
      </c>
      <c r="U88" s="284">
        <f t="shared" si="12"/>
        <v>724.52886038480506</v>
      </c>
      <c r="V88" s="284">
        <f t="shared" si="12"/>
        <v>589.81746423285642</v>
      </c>
      <c r="W88" s="284">
        <f t="shared" si="12"/>
        <v>921.13468179575705</v>
      </c>
      <c r="X88" s="284">
        <f t="shared" si="12"/>
        <v>1132.3038973852983</v>
      </c>
      <c r="Y88" s="284">
        <f t="shared" si="12"/>
        <v>279.98125308337438</v>
      </c>
      <c r="Z88" s="284">
        <f t="shared" si="12"/>
        <v>65.171188949185989</v>
      </c>
      <c r="AA88" s="284">
        <f t="shared" si="12"/>
        <v>797.34583127775022</v>
      </c>
      <c r="AB88" s="284">
        <f t="shared" si="12"/>
        <v>160.56142081894424</v>
      </c>
      <c r="AC88" s="284">
        <f t="shared" si="12"/>
        <v>268.69462259496788</v>
      </c>
      <c r="AD88" s="284">
        <f t="shared" si="12"/>
        <v>364.08485446472616</v>
      </c>
      <c r="AE88" s="284">
        <f t="shared" si="12"/>
        <v>132.52688702516033</v>
      </c>
      <c r="AF88" s="284">
        <f t="shared" si="12"/>
        <v>447.82437099161314</v>
      </c>
      <c r="AG88" s="284">
        <f t="shared" si="12"/>
        <v>717.24716329551052</v>
      </c>
      <c r="AH88" s="284">
        <f t="shared" si="12"/>
        <v>669.91613221509613</v>
      </c>
      <c r="AI88" s="16"/>
    </row>
    <row r="89" spans="7:35" ht="20.100000000000001" customHeight="1" x14ac:dyDescent="0.2">
      <c r="G89" s="15"/>
      <c r="H89" s="42" t="str">
        <f t="shared" si="5"/>
        <v>2015/23393</v>
      </c>
      <c r="I89" s="43" t="str">
        <f t="shared" si="5"/>
        <v>Area i</v>
      </c>
      <c r="J89" s="43" t="str">
        <f t="shared" si="5"/>
        <v/>
      </c>
      <c r="K89" s="148">
        <f t="shared" si="8"/>
        <v>4</v>
      </c>
      <c r="L89" s="127">
        <f t="shared" ref="L89:S89" si="13">IF($J51="y","",L51)</f>
        <v>23.79343994778068</v>
      </c>
      <c r="M89" s="284">
        <f t="shared" si="13"/>
        <v>104.87663185378588</v>
      </c>
      <c r="N89" s="284">
        <f t="shared" si="13"/>
        <v>110.58420365535247</v>
      </c>
      <c r="O89" s="284">
        <f t="shared" si="13"/>
        <v>318.1971279373368</v>
      </c>
      <c r="P89" s="284">
        <f t="shared" si="13"/>
        <v>309.99249347258484</v>
      </c>
      <c r="Q89" s="284">
        <f t="shared" si="13"/>
        <v>308.2088772845953</v>
      </c>
      <c r="R89" s="284">
        <f t="shared" si="13"/>
        <v>251.48988250652738</v>
      </c>
      <c r="S89" s="284">
        <f t="shared" si="13"/>
        <v>252.56005221932111</v>
      </c>
      <c r="T89" s="284">
        <f t="shared" ref="T89:AH89" si="14">IF($J51="y","",T51)</f>
        <v>149.82375979112268</v>
      </c>
      <c r="U89" s="284">
        <f t="shared" si="14"/>
        <v>613.56396866840726</v>
      </c>
      <c r="V89" s="284">
        <f t="shared" si="14"/>
        <v>552.92101827676231</v>
      </c>
      <c r="W89" s="284">
        <f t="shared" si="14"/>
        <v>766.95496083550904</v>
      </c>
      <c r="X89" s="284">
        <f t="shared" si="14"/>
        <v>1045.1990861618799</v>
      </c>
      <c r="Y89" s="284">
        <f t="shared" si="14"/>
        <v>271.46638381201046</v>
      </c>
      <c r="Z89" s="284">
        <f t="shared" si="14"/>
        <v>56.005548302872057</v>
      </c>
      <c r="AA89" s="284">
        <f t="shared" si="14"/>
        <v>724.14817232375958</v>
      </c>
      <c r="AB89" s="284">
        <f t="shared" si="14"/>
        <v>140.1922323759791</v>
      </c>
      <c r="AC89" s="284">
        <f t="shared" si="14"/>
        <v>229.72976501305482</v>
      </c>
      <c r="AD89" s="284">
        <f t="shared" si="14"/>
        <v>327.47193211488252</v>
      </c>
      <c r="AE89" s="284">
        <f t="shared" si="14"/>
        <v>127.3501958224543</v>
      </c>
      <c r="AF89" s="284">
        <f t="shared" si="14"/>
        <v>399.53002610966058</v>
      </c>
      <c r="AG89" s="284">
        <f t="shared" si="14"/>
        <v>613.56396866840726</v>
      </c>
      <c r="AH89" s="284">
        <f t="shared" si="14"/>
        <v>567.18994778067884</v>
      </c>
      <c r="AI89" s="16"/>
    </row>
    <row r="90" spans="7:35" ht="20.100000000000001" customHeight="1" x14ac:dyDescent="0.2">
      <c r="G90" s="15"/>
      <c r="H90" s="42" t="str">
        <f t="shared" si="5"/>
        <v>2015/23394</v>
      </c>
      <c r="I90" s="43" t="str">
        <f t="shared" si="5"/>
        <v>Area i</v>
      </c>
      <c r="J90" s="43" t="str">
        <f t="shared" si="5"/>
        <v/>
      </c>
      <c r="K90" s="148">
        <f t="shared" si="8"/>
        <v>5</v>
      </c>
      <c r="L90" s="127">
        <f t="shared" ref="L90:S90" si="15">IF($J52="y","",L52)</f>
        <v>39.359999999999992</v>
      </c>
      <c r="M90" s="284">
        <f t="shared" si="15"/>
        <v>213.52799999999996</v>
      </c>
      <c r="N90" s="284">
        <f t="shared" si="15"/>
        <v>181.05599999999998</v>
      </c>
      <c r="O90" s="284">
        <f t="shared" si="15"/>
        <v>442.79999999999995</v>
      </c>
      <c r="P90" s="284">
        <f t="shared" si="15"/>
        <v>413.27999999999992</v>
      </c>
      <c r="Q90" s="284">
        <f t="shared" si="15"/>
        <v>413.27999999999992</v>
      </c>
      <c r="R90" s="284">
        <f t="shared" si="15"/>
        <v>311.59999999999991</v>
      </c>
      <c r="S90" s="284">
        <f t="shared" si="15"/>
        <v>341.12</v>
      </c>
      <c r="T90" s="284">
        <f t="shared" ref="T90:AH90" si="16">IF($J52="y","",T52)</f>
        <v>211.23199999999997</v>
      </c>
      <c r="U90" s="284">
        <f t="shared" si="16"/>
        <v>1138.1599999999999</v>
      </c>
      <c r="V90" s="284">
        <f t="shared" si="16"/>
        <v>819.99999999999989</v>
      </c>
      <c r="W90" s="284">
        <f t="shared" si="16"/>
        <v>1561.2799999999997</v>
      </c>
      <c r="X90" s="284">
        <f t="shared" si="16"/>
        <v>2017.1999999999998</v>
      </c>
      <c r="Y90" s="284">
        <f t="shared" si="16"/>
        <v>316.52</v>
      </c>
      <c r="Z90" s="284">
        <f t="shared" si="16"/>
        <v>72.159999999999982</v>
      </c>
      <c r="AA90" s="284">
        <f t="shared" si="16"/>
        <v>977.43999999999983</v>
      </c>
      <c r="AB90" s="284">
        <f t="shared" si="16"/>
        <v>242.39199999999997</v>
      </c>
      <c r="AC90" s="284">
        <f t="shared" si="16"/>
        <v>280.11199999999997</v>
      </c>
      <c r="AD90" s="284">
        <f t="shared" si="16"/>
        <v>600.24</v>
      </c>
      <c r="AE90" s="284">
        <f t="shared" si="16"/>
        <v>138.74399999999997</v>
      </c>
      <c r="AF90" s="284">
        <f t="shared" si="16"/>
        <v>662.56</v>
      </c>
      <c r="AG90" s="284">
        <f t="shared" si="16"/>
        <v>856.07999999999981</v>
      </c>
      <c r="AH90" s="284">
        <f t="shared" si="16"/>
        <v>862.63999999999987</v>
      </c>
      <c r="AI90" s="16"/>
    </row>
    <row r="91" spans="7:35" ht="20.100000000000001" customHeight="1" x14ac:dyDescent="0.2">
      <c r="G91" s="15"/>
      <c r="H91" s="42" t="str">
        <f t="shared" si="5"/>
        <v>2015/23395</v>
      </c>
      <c r="I91" s="43" t="str">
        <f t="shared" si="5"/>
        <v>Area i</v>
      </c>
      <c r="J91" s="43" t="str">
        <f t="shared" si="5"/>
        <v/>
      </c>
      <c r="K91" s="148">
        <f t="shared" si="8"/>
        <v>6</v>
      </c>
      <c r="L91" s="127">
        <f t="shared" ref="L91:S91" si="17">IF($J53="y","",L53)</f>
        <v>25.186463774699071</v>
      </c>
      <c r="M91" s="284">
        <f t="shared" si="17"/>
        <v>133.83602089484444</v>
      </c>
      <c r="N91" s="284">
        <f t="shared" si="17"/>
        <v>108.54417442652738</v>
      </c>
      <c r="O91" s="284">
        <f t="shared" si="17"/>
        <v>229.20735861912337</v>
      </c>
      <c r="P91" s="284">
        <f t="shared" si="17"/>
        <v>202.33477174653649</v>
      </c>
      <c r="Q91" s="284">
        <f t="shared" si="17"/>
        <v>187.05428117192827</v>
      </c>
      <c r="R91" s="284">
        <f t="shared" si="17"/>
        <v>184.41971383147856</v>
      </c>
      <c r="S91" s="284">
        <f t="shared" si="17"/>
        <v>184.41971383147856</v>
      </c>
      <c r="T91" s="284">
        <f t="shared" ref="T91:AH91" si="18">IF($J53="y","",T53)</f>
        <v>86.413808766749966</v>
      </c>
      <c r="U91" s="284">
        <f t="shared" si="18"/>
        <v>658.64183511242345</v>
      </c>
      <c r="V91" s="284">
        <f t="shared" si="18"/>
        <v>690.25664319781993</v>
      </c>
      <c r="W91" s="284">
        <f t="shared" si="18"/>
        <v>937.90597320009101</v>
      </c>
      <c r="X91" s="284">
        <f t="shared" si="18"/>
        <v>1375.2441517147402</v>
      </c>
      <c r="Y91" s="284">
        <f t="shared" si="18"/>
        <v>201.80785827844656</v>
      </c>
      <c r="Z91" s="284">
        <f t="shared" si="18"/>
        <v>35.988189870542818</v>
      </c>
      <c r="AA91" s="284">
        <f t="shared" si="18"/>
        <v>526.91346808993876</v>
      </c>
      <c r="AB91" s="284">
        <f t="shared" si="18"/>
        <v>142.79354985237342</v>
      </c>
      <c r="AC91" s="284">
        <f t="shared" si="18"/>
        <v>130.6745400863048</v>
      </c>
      <c r="AD91" s="284">
        <f t="shared" si="18"/>
        <v>532.18260277083823</v>
      </c>
      <c r="AE91" s="284">
        <f t="shared" si="18"/>
        <v>190.21576198046787</v>
      </c>
      <c r="AF91" s="284">
        <f t="shared" si="18"/>
        <v>542.72087213263694</v>
      </c>
      <c r="AG91" s="284">
        <f t="shared" si="18"/>
        <v>469.47990006813546</v>
      </c>
      <c r="AH91" s="284">
        <f t="shared" si="18"/>
        <v>637.56529638882591</v>
      </c>
      <c r="AI91" s="16"/>
    </row>
    <row r="92" spans="7:35" ht="20.100000000000001" customHeight="1" x14ac:dyDescent="0.2">
      <c r="G92" s="15"/>
      <c r="H92" s="42" t="str">
        <f t="shared" si="5"/>
        <v>2015/23396</v>
      </c>
      <c r="I92" s="43" t="str">
        <f t="shared" si="5"/>
        <v>Area i</v>
      </c>
      <c r="J92" s="43" t="str">
        <f t="shared" si="5"/>
        <v/>
      </c>
      <c r="K92" s="148">
        <f t="shared" si="8"/>
        <v>7</v>
      </c>
      <c r="L92" s="127">
        <f t="shared" ref="L92:S92" si="19">IF($J54="y","",L54)</f>
        <v>36.524096692111954</v>
      </c>
      <c r="M92" s="284">
        <f t="shared" si="19"/>
        <v>284.58549618320603</v>
      </c>
      <c r="N92" s="284">
        <f t="shared" si="19"/>
        <v>203.01348600508902</v>
      </c>
      <c r="O92" s="284">
        <f t="shared" si="19"/>
        <v>467.43511450381675</v>
      </c>
      <c r="P92" s="284">
        <f t="shared" si="19"/>
        <v>380.36386768447835</v>
      </c>
      <c r="Q92" s="284">
        <f t="shared" si="19"/>
        <v>373.03155216284983</v>
      </c>
      <c r="R92" s="284">
        <f t="shared" si="19"/>
        <v>309.79033078880406</v>
      </c>
      <c r="S92" s="284">
        <f t="shared" si="19"/>
        <v>353.32595419847326</v>
      </c>
      <c r="T92" s="284">
        <f t="shared" ref="T92:AH92" si="20">IF($J54="y","",T54)</f>
        <v>201.18040712468192</v>
      </c>
      <c r="U92" s="284">
        <f t="shared" si="20"/>
        <v>2424.246819338422</v>
      </c>
      <c r="V92" s="284">
        <f t="shared" si="20"/>
        <v>1356.478371501272</v>
      </c>
      <c r="W92" s="284">
        <f t="shared" si="20"/>
        <v>3698.2366412213737</v>
      </c>
      <c r="X92" s="284">
        <f t="shared" si="20"/>
        <v>4903.4860050890584</v>
      </c>
      <c r="Y92" s="284">
        <f t="shared" si="20"/>
        <v>379.44732824427473</v>
      </c>
      <c r="Z92" s="284">
        <f t="shared" si="20"/>
        <v>70.115267175572512</v>
      </c>
      <c r="AA92" s="284">
        <f t="shared" si="20"/>
        <v>889.04325699745539</v>
      </c>
      <c r="AB92" s="284">
        <f t="shared" si="20"/>
        <v>314.37302798982188</v>
      </c>
      <c r="AC92" s="284">
        <f t="shared" si="20"/>
        <v>249.75699745547072</v>
      </c>
      <c r="AD92" s="284">
        <f t="shared" si="20"/>
        <v>948.61832061068685</v>
      </c>
      <c r="AE92" s="284">
        <f t="shared" si="20"/>
        <v>142.06361323155215</v>
      </c>
      <c r="AF92" s="284">
        <f t="shared" si="20"/>
        <v>971.53180661577608</v>
      </c>
      <c r="AG92" s="284">
        <f t="shared" si="20"/>
        <v>815.72010178117034</v>
      </c>
      <c r="AH92" s="284">
        <f t="shared" si="20"/>
        <v>1182.3358778625952</v>
      </c>
      <c r="AI92" s="16"/>
    </row>
    <row r="93" spans="7:35" ht="20.100000000000001" customHeight="1" x14ac:dyDescent="0.2">
      <c r="G93" s="15"/>
      <c r="H93" s="42" t="str">
        <f t="shared" si="5"/>
        <v>2015/23397</v>
      </c>
      <c r="I93" s="43" t="str">
        <f t="shared" si="5"/>
        <v>Area i</v>
      </c>
      <c r="J93" s="43" t="str">
        <f t="shared" si="5"/>
        <v/>
      </c>
      <c r="K93" s="148">
        <f t="shared" si="8"/>
        <v>8</v>
      </c>
      <c r="L93" s="127">
        <f t="shared" ref="L93:S93" si="21">IF($J55="y","",L55)</f>
        <v>103.17780061664951</v>
      </c>
      <c r="M93" s="284">
        <f t="shared" si="21"/>
        <v>508.57142857142844</v>
      </c>
      <c r="N93" s="284">
        <f t="shared" si="21"/>
        <v>647.6053442959917</v>
      </c>
      <c r="O93" s="284">
        <f t="shared" si="21"/>
        <v>1291.5519013360736</v>
      </c>
      <c r="P93" s="284">
        <f t="shared" si="21"/>
        <v>940.30832476875628</v>
      </c>
      <c r="Q93" s="284">
        <f t="shared" si="21"/>
        <v>936.64953751284679</v>
      </c>
      <c r="R93" s="284">
        <f t="shared" si="21"/>
        <v>567.11202466598138</v>
      </c>
      <c r="S93" s="284">
        <f t="shared" si="21"/>
        <v>651.26413155190119</v>
      </c>
      <c r="T93" s="284">
        <f t="shared" ref="T93:AH93" si="22">IF($J55="y","",T55)</f>
        <v>450.03083247687556</v>
      </c>
      <c r="U93" s="284">
        <f t="shared" si="22"/>
        <v>1822.0760534429598</v>
      </c>
      <c r="V93" s="284">
        <f t="shared" si="22"/>
        <v>1675.7245632065774</v>
      </c>
      <c r="W93" s="284">
        <f t="shared" si="22"/>
        <v>2681.8910585817057</v>
      </c>
      <c r="X93" s="284">
        <f t="shared" si="22"/>
        <v>3450.2363823227124</v>
      </c>
      <c r="Y93" s="284">
        <f t="shared" si="22"/>
        <v>903.72045220966083</v>
      </c>
      <c r="Z93" s="284">
        <f t="shared" si="22"/>
        <v>146.35149023638229</v>
      </c>
      <c r="AA93" s="284">
        <f t="shared" si="22"/>
        <v>2707.5025693730727</v>
      </c>
      <c r="AB93" s="284">
        <f t="shared" si="22"/>
        <v>592.72353545734836</v>
      </c>
      <c r="AC93" s="284">
        <f t="shared" si="22"/>
        <v>574.42959917780058</v>
      </c>
      <c r="AD93" s="284">
        <f t="shared" si="22"/>
        <v>826.88591983555989</v>
      </c>
      <c r="AE93" s="284">
        <f t="shared" si="22"/>
        <v>219.52723535457343</v>
      </c>
      <c r="AF93" s="284">
        <f t="shared" si="22"/>
        <v>2045.2620760534423</v>
      </c>
      <c r="AG93" s="284">
        <f t="shared" si="22"/>
        <v>2553.8335046248712</v>
      </c>
      <c r="AH93" s="284">
        <f t="shared" si="22"/>
        <v>1529.3730729701949</v>
      </c>
      <c r="AI93" s="16"/>
    </row>
    <row r="94" spans="7:35" ht="20.100000000000001" customHeight="1" x14ac:dyDescent="0.2">
      <c r="G94" s="15"/>
      <c r="H94" s="42" t="str">
        <f t="shared" si="5"/>
        <v>2015/23398</v>
      </c>
      <c r="I94" s="43" t="str">
        <f t="shared" si="5"/>
        <v>Area i</v>
      </c>
      <c r="J94" s="43" t="str">
        <f t="shared" si="5"/>
        <v/>
      </c>
      <c r="K94" s="148">
        <f t="shared" si="8"/>
        <v>9</v>
      </c>
      <c r="L94" s="127">
        <f t="shared" ref="L94:S94" si="23">IF($J56="y","",L56)</f>
        <v>70.954624781849901</v>
      </c>
      <c r="M94" s="284">
        <f t="shared" si="23"/>
        <v>491.47469458987774</v>
      </c>
      <c r="N94" s="284">
        <f t="shared" si="23"/>
        <v>432.88830715532282</v>
      </c>
      <c r="O94" s="284">
        <f t="shared" si="23"/>
        <v>761.62303664921444</v>
      </c>
      <c r="P94" s="284">
        <f t="shared" si="23"/>
        <v>676.99825479930189</v>
      </c>
      <c r="Q94" s="284">
        <f t="shared" si="23"/>
        <v>667.23385689354268</v>
      </c>
      <c r="R94" s="284">
        <f t="shared" si="23"/>
        <v>481.71029668411859</v>
      </c>
      <c r="S94" s="284">
        <f t="shared" si="23"/>
        <v>520.7678883071552</v>
      </c>
      <c r="T94" s="284">
        <f t="shared" ref="T94:AH94" si="24">IF($J56="y","",T56)</f>
        <v>335.24432809773117</v>
      </c>
      <c r="U94" s="284">
        <f t="shared" si="24"/>
        <v>1751.0820244328092</v>
      </c>
      <c r="V94" s="284">
        <f t="shared" si="24"/>
        <v>1324.7033158813263</v>
      </c>
      <c r="W94" s="284">
        <f t="shared" si="24"/>
        <v>2707.9930191972076</v>
      </c>
      <c r="X94" s="284">
        <f t="shared" si="24"/>
        <v>3580.2792321116922</v>
      </c>
      <c r="Y94" s="284">
        <f t="shared" si="24"/>
        <v>556.57068062827216</v>
      </c>
      <c r="Z94" s="284">
        <f t="shared" si="24"/>
        <v>115.2198952879581</v>
      </c>
      <c r="AA94" s="284">
        <f t="shared" si="24"/>
        <v>1572.068062827225</v>
      </c>
      <c r="AB94" s="284">
        <f t="shared" si="24"/>
        <v>491.47469458987774</v>
      </c>
      <c r="AC94" s="284">
        <f t="shared" si="24"/>
        <v>468.69109947643972</v>
      </c>
      <c r="AD94" s="284">
        <f t="shared" si="24"/>
        <v>872.28621291448508</v>
      </c>
      <c r="AE94" s="284">
        <f t="shared" si="24"/>
        <v>164.69284467713786</v>
      </c>
      <c r="AF94" s="284">
        <f t="shared" si="24"/>
        <v>999.22338568935413</v>
      </c>
      <c r="AG94" s="284">
        <f t="shared" si="24"/>
        <v>1376.7801047120417</v>
      </c>
      <c r="AH94" s="284">
        <f t="shared" si="24"/>
        <v>1399.5636998254797</v>
      </c>
      <c r="AI94" s="16"/>
    </row>
    <row r="95" spans="7:35" ht="20.100000000000001" customHeight="1" x14ac:dyDescent="0.2">
      <c r="G95" s="15"/>
      <c r="H95" s="42" t="str">
        <f t="shared" si="5"/>
        <v>2015/23399</v>
      </c>
      <c r="I95" s="43" t="str">
        <f t="shared" si="5"/>
        <v>Area i</v>
      </c>
      <c r="J95" s="43" t="str">
        <f t="shared" si="5"/>
        <v/>
      </c>
      <c r="K95" s="148">
        <f t="shared" si="8"/>
        <v>10</v>
      </c>
      <c r="L95" s="127">
        <f t="shared" ref="L95:S95" si="25">IF($J57="y","",L57)</f>
        <v>63.536083791033327</v>
      </c>
      <c r="M95" s="284">
        <f t="shared" si="25"/>
        <v>445.54349214459057</v>
      </c>
      <c r="N95" s="284">
        <f t="shared" si="25"/>
        <v>3849.0739558053388</v>
      </c>
      <c r="O95" s="284">
        <f t="shared" si="25"/>
        <v>706.54234257248686</v>
      </c>
      <c r="P95" s="284">
        <f t="shared" si="25"/>
        <v>587.90650146889755</v>
      </c>
      <c r="Q95" s="284">
        <f t="shared" si="25"/>
        <v>640.63354195938166</v>
      </c>
      <c r="R95" s="284">
        <f t="shared" si="25"/>
        <v>437.63443607101794</v>
      </c>
      <c r="S95" s="284">
        <f t="shared" si="25"/>
        <v>392.81645165410646</v>
      </c>
      <c r="T95" s="284">
        <f t="shared" ref="T95:AH95" si="26">IF($J57="y","",T57)</f>
        <v>308.45318686933194</v>
      </c>
      <c r="U95" s="284">
        <f t="shared" si="26"/>
        <v>1547.5386383957082</v>
      </c>
      <c r="V95" s="284">
        <f t="shared" si="26"/>
        <v>1819.0828969217011</v>
      </c>
      <c r="W95" s="284">
        <f t="shared" si="26"/>
        <v>1732.0832801124025</v>
      </c>
      <c r="X95" s="284">
        <f t="shared" si="26"/>
        <v>2301.5353174096304</v>
      </c>
      <c r="Y95" s="284">
        <f t="shared" si="26"/>
        <v>582.6337974198492</v>
      </c>
      <c r="Z95" s="284">
        <f t="shared" si="26"/>
        <v>110.46314982756417</v>
      </c>
      <c r="AA95" s="284">
        <f t="shared" si="26"/>
        <v>1850.7191212159914</v>
      </c>
      <c r="AB95" s="284">
        <f t="shared" si="26"/>
        <v>1241.7218035509004</v>
      </c>
      <c r="AC95" s="284">
        <f t="shared" si="26"/>
        <v>419.17997189934852</v>
      </c>
      <c r="AD95" s="284">
        <f t="shared" si="26"/>
        <v>775.08749521011612</v>
      </c>
      <c r="AE95" s="284">
        <f t="shared" si="26"/>
        <v>150.53570060033206</v>
      </c>
      <c r="AF95" s="284">
        <f t="shared" si="26"/>
        <v>2275.1717971643884</v>
      </c>
      <c r="AG95" s="284">
        <f t="shared" si="26"/>
        <v>1402.5392770468768</v>
      </c>
      <c r="AH95" s="284">
        <f t="shared" si="26"/>
        <v>1117.8132583982626</v>
      </c>
      <c r="AI95" s="16"/>
    </row>
    <row r="96" spans="7:35" ht="20.100000000000001" customHeight="1" x14ac:dyDescent="0.2">
      <c r="G96" s="15"/>
      <c r="H96" s="42" t="str">
        <f t="shared" si="5"/>
        <v>2015/23400</v>
      </c>
      <c r="I96" s="43" t="str">
        <f t="shared" si="5"/>
        <v>Area i</v>
      </c>
      <c r="J96" s="43" t="str">
        <f t="shared" si="5"/>
        <v/>
      </c>
      <c r="K96" s="148">
        <f t="shared" si="8"/>
        <v>11</v>
      </c>
      <c r="L96" s="127">
        <f t="shared" ref="L96:S96" si="27">IF($J58="y","",L58)</f>
        <v>31.644913511551952</v>
      </c>
      <c r="M96" s="284">
        <f t="shared" si="27"/>
        <v>255.63432926091684</v>
      </c>
      <c r="N96" s="284">
        <f t="shared" si="27"/>
        <v>131.17612193056729</v>
      </c>
      <c r="O96" s="284">
        <f t="shared" si="27"/>
        <v>303.72045482037015</v>
      </c>
      <c r="P96" s="284">
        <f t="shared" si="27"/>
        <v>312.91339058908915</v>
      </c>
      <c r="Q96" s="284">
        <f t="shared" si="27"/>
        <v>360.6459416958993</v>
      </c>
      <c r="R96" s="284">
        <f t="shared" si="27"/>
        <v>261.99866940849154</v>
      </c>
      <c r="S96" s="284">
        <f t="shared" si="27"/>
        <v>270.4844562719245</v>
      </c>
      <c r="T96" s="284">
        <f t="shared" ref="T96:AH96" si="28">IF($J58="y","",T58)</f>
        <v>161.58352485786861</v>
      </c>
      <c r="U96" s="284">
        <f t="shared" si="28"/>
        <v>2223.9833071247122</v>
      </c>
      <c r="V96" s="284">
        <f t="shared" si="28"/>
        <v>1389.5475988871415</v>
      </c>
      <c r="W96" s="284">
        <f t="shared" si="28"/>
        <v>2570.4862707148905</v>
      </c>
      <c r="X96" s="284">
        <f t="shared" si="28"/>
        <v>3450.8866577960562</v>
      </c>
      <c r="Y96" s="284">
        <f t="shared" si="28"/>
        <v>242.55207451312447</v>
      </c>
      <c r="Z96" s="284">
        <f t="shared" si="28"/>
        <v>62.229103665174783</v>
      </c>
      <c r="AA96" s="284">
        <f t="shared" si="28"/>
        <v>647.04124833676053</v>
      </c>
      <c r="AB96" s="284">
        <f t="shared" si="28"/>
        <v>302.65973146244102</v>
      </c>
      <c r="AC96" s="284">
        <f t="shared" si="28"/>
        <v>215.68041611225351</v>
      </c>
      <c r="AD96" s="284">
        <f t="shared" si="28"/>
        <v>657.64848191605176</v>
      </c>
      <c r="AE96" s="284">
        <f t="shared" si="28"/>
        <v>77.079230676182405</v>
      </c>
      <c r="AF96" s="284">
        <f t="shared" si="28"/>
        <v>685.93443812749479</v>
      </c>
      <c r="AG96" s="284">
        <f t="shared" si="28"/>
        <v>569.25486875529202</v>
      </c>
      <c r="AH96" s="284">
        <f t="shared" si="28"/>
        <v>1138.509737510584</v>
      </c>
      <c r="AI96" s="16"/>
    </row>
    <row r="97" spans="7:35" ht="20.100000000000001" customHeight="1" x14ac:dyDescent="0.2">
      <c r="G97" s="15"/>
      <c r="H97" s="42" t="str">
        <f t="shared" si="5"/>
        <v>2015/23401</v>
      </c>
      <c r="I97" s="43" t="str">
        <f t="shared" si="5"/>
        <v>Area i</v>
      </c>
      <c r="J97" s="43" t="str">
        <f t="shared" si="5"/>
        <v/>
      </c>
      <c r="K97" s="148">
        <f t="shared" si="8"/>
        <v>12</v>
      </c>
      <c r="L97" s="127">
        <f t="shared" ref="L97:S97" si="29">IF($J59="y","",L59)</f>
        <v>17.706311360448812</v>
      </c>
      <c r="M97" s="284">
        <f t="shared" si="29"/>
        <v>102.82281439925201</v>
      </c>
      <c r="N97" s="284">
        <f t="shared" si="29"/>
        <v>154.79102384291724</v>
      </c>
      <c r="O97" s="284">
        <f t="shared" si="29"/>
        <v>302.15801776531089</v>
      </c>
      <c r="P97" s="284">
        <f t="shared" si="29"/>
        <v>286.56755493221129</v>
      </c>
      <c r="Q97" s="284">
        <f t="shared" si="29"/>
        <v>354.49742870500233</v>
      </c>
      <c r="R97" s="284">
        <f t="shared" si="29"/>
        <v>260.21224871435248</v>
      </c>
      <c r="S97" s="284">
        <f t="shared" si="29"/>
        <v>309.21084618980831</v>
      </c>
      <c r="T97" s="284">
        <f t="shared" ref="T97:AH97" si="30">IF($J59="y","",T59)</f>
        <v>151.45021037868162</v>
      </c>
      <c r="U97" s="284">
        <f t="shared" si="30"/>
        <v>3689.7428705002335</v>
      </c>
      <c r="V97" s="284">
        <f t="shared" si="30"/>
        <v>1893.1276297335203</v>
      </c>
      <c r="W97" s="284">
        <f t="shared" si="30"/>
        <v>4751.3791491351103</v>
      </c>
      <c r="X97" s="284">
        <f t="shared" si="30"/>
        <v>6607.3866292660123</v>
      </c>
      <c r="Y97" s="284">
        <f t="shared" si="30"/>
        <v>252.78821879382889</v>
      </c>
      <c r="Z97" s="284">
        <f t="shared" si="30"/>
        <v>62.733052828424505</v>
      </c>
      <c r="AA97" s="284">
        <f t="shared" si="30"/>
        <v>575.36231884057975</v>
      </c>
      <c r="AB97" s="284">
        <f t="shared" si="30"/>
        <v>216.03927068723704</v>
      </c>
      <c r="AC97" s="284">
        <f t="shared" si="30"/>
        <v>187.82795698924733</v>
      </c>
      <c r="AD97" s="284">
        <f t="shared" si="30"/>
        <v>987.39597942964008</v>
      </c>
      <c r="AE97" s="284">
        <f t="shared" si="30"/>
        <v>68.3010752688172</v>
      </c>
      <c r="AF97" s="284">
        <f t="shared" si="30"/>
        <v>905.73165030388031</v>
      </c>
      <c r="AG97" s="284">
        <f t="shared" si="30"/>
        <v>501.12201963534363</v>
      </c>
      <c r="AH97" s="284">
        <f t="shared" si="30"/>
        <v>1596.1664329125761</v>
      </c>
      <c r="AI97" s="16"/>
    </row>
    <row r="98" spans="7:35" ht="20.100000000000001" customHeight="1" x14ac:dyDescent="0.2">
      <c r="G98" s="15"/>
      <c r="H98" s="42" t="str">
        <f t="shared" si="5"/>
        <v>2015/23402</v>
      </c>
      <c r="I98" s="43" t="str">
        <f t="shared" si="5"/>
        <v>Area i</v>
      </c>
      <c r="J98" s="43" t="str">
        <f t="shared" si="5"/>
        <v/>
      </c>
      <c r="K98" s="148">
        <f t="shared" si="8"/>
        <v>13</v>
      </c>
      <c r="L98" s="127">
        <f t="shared" ref="L98:S98" si="31">IF($J60="y","",L60)</f>
        <v>79.578632051922114</v>
      </c>
      <c r="M98" s="284">
        <f t="shared" si="31"/>
        <v>3978.9316025961052</v>
      </c>
      <c r="N98" s="284">
        <f t="shared" si="31"/>
        <v>334.08686969545681</v>
      </c>
      <c r="O98" s="284">
        <f t="shared" si="31"/>
        <v>408.64702945581621</v>
      </c>
      <c r="P98" s="284">
        <f t="shared" si="31"/>
        <v>394.30853719420867</v>
      </c>
      <c r="Q98" s="284">
        <f t="shared" si="31"/>
        <v>519.77034448327493</v>
      </c>
      <c r="R98" s="284">
        <f t="shared" si="31"/>
        <v>350.93459810284565</v>
      </c>
      <c r="S98" s="284">
        <f t="shared" si="31"/>
        <v>322.61607588617068</v>
      </c>
      <c r="T98" s="284">
        <f t="shared" ref="T98:AH98" si="32">IF($J60="y","",T60)</f>
        <v>212.56814777833247</v>
      </c>
      <c r="U98" s="284">
        <f t="shared" si="32"/>
        <v>3254.8377433849223</v>
      </c>
      <c r="V98" s="284">
        <f t="shared" si="32"/>
        <v>1602.3265102346477</v>
      </c>
      <c r="W98" s="284">
        <f t="shared" si="32"/>
        <v>5161.8572141787308</v>
      </c>
      <c r="X98" s="284">
        <f t="shared" si="32"/>
        <v>5950.4742885671494</v>
      </c>
      <c r="Y98" s="284">
        <f t="shared" si="32"/>
        <v>294.2975536694957</v>
      </c>
      <c r="Z98" s="284">
        <f t="shared" si="32"/>
        <v>82.446330504243633</v>
      </c>
      <c r="AA98" s="284">
        <f t="shared" si="32"/>
        <v>874.64802795806281</v>
      </c>
      <c r="AB98" s="284">
        <f t="shared" si="32"/>
        <v>2813.9291063404889</v>
      </c>
      <c r="AC98" s="284">
        <f t="shared" si="32"/>
        <v>278.88367448826756</v>
      </c>
      <c r="AD98" s="284">
        <f t="shared" si="32"/>
        <v>1236.6949575636545</v>
      </c>
      <c r="AE98" s="284">
        <f t="shared" si="32"/>
        <v>106.10484273589614</v>
      </c>
      <c r="AF98" s="284">
        <f t="shared" si="32"/>
        <v>1681.1882176734898</v>
      </c>
      <c r="AG98" s="284">
        <f t="shared" si="32"/>
        <v>781.44782825761365</v>
      </c>
      <c r="AH98" s="284">
        <f t="shared" si="32"/>
        <v>1168.5871193210185</v>
      </c>
      <c r="AI98" s="16"/>
    </row>
    <row r="99" spans="7:35" ht="20.100000000000001" customHeight="1" x14ac:dyDescent="0.2">
      <c r="G99" s="15"/>
      <c r="H99" s="42" t="str">
        <f t="shared" si="5"/>
        <v>2015/23403</v>
      </c>
      <c r="I99" s="43" t="str">
        <f t="shared" si="5"/>
        <v>Area i</v>
      </c>
      <c r="J99" s="43" t="str">
        <f t="shared" si="5"/>
        <v/>
      </c>
      <c r="K99" s="148">
        <f t="shared" si="8"/>
        <v>14</v>
      </c>
      <c r="L99" s="127">
        <f t="shared" ref="L99:S99" si="33">IF($J61="y","",L61)</f>
        <v>23.725567520372522</v>
      </c>
      <c r="M99" s="284">
        <f t="shared" si="33"/>
        <v>140.58425494761349</v>
      </c>
      <c r="N99" s="284">
        <f t="shared" si="33"/>
        <v>118.78579743888241</v>
      </c>
      <c r="O99" s="284">
        <f t="shared" si="33"/>
        <v>272.95459837019786</v>
      </c>
      <c r="P99" s="284">
        <f t="shared" si="33"/>
        <v>258.73821303841669</v>
      </c>
      <c r="Q99" s="284">
        <f t="shared" si="33"/>
        <v>363.30762514551793</v>
      </c>
      <c r="R99" s="284">
        <f t="shared" si="33"/>
        <v>224.93480791618157</v>
      </c>
      <c r="S99" s="284">
        <f t="shared" si="33"/>
        <v>241.0467112922002</v>
      </c>
      <c r="T99" s="284">
        <f t="shared" ref="T99:AH99" si="34">IF($J61="y","",T61)</f>
        <v>155.74839930151339</v>
      </c>
      <c r="U99" s="284">
        <f t="shared" si="34"/>
        <v>2887.5058207217694</v>
      </c>
      <c r="V99" s="284">
        <f t="shared" si="34"/>
        <v>1333.1810244470312</v>
      </c>
      <c r="W99" s="284">
        <f t="shared" si="34"/>
        <v>3317.1565774155993</v>
      </c>
      <c r="X99" s="284">
        <f t="shared" si="34"/>
        <v>4865.1629802095449</v>
      </c>
      <c r="Y99" s="284">
        <f t="shared" si="34"/>
        <v>219.88009313154828</v>
      </c>
      <c r="Z99" s="284">
        <f t="shared" si="34"/>
        <v>49.283469150174618</v>
      </c>
      <c r="AA99" s="284">
        <f t="shared" si="34"/>
        <v>543.38183934807921</v>
      </c>
      <c r="AB99" s="284">
        <f t="shared" si="34"/>
        <v>226.19848661233991</v>
      </c>
      <c r="AC99" s="284">
        <f t="shared" si="34"/>
        <v>175.01949941792782</v>
      </c>
      <c r="AD99" s="284">
        <f t="shared" si="34"/>
        <v>774.00320139697317</v>
      </c>
      <c r="AE99" s="284">
        <f t="shared" si="34"/>
        <v>65.395372526193242</v>
      </c>
      <c r="AF99" s="284">
        <f t="shared" si="34"/>
        <v>713.97846332945267</v>
      </c>
      <c r="AG99" s="284">
        <f t="shared" si="34"/>
        <v>502.31228172293362</v>
      </c>
      <c r="AH99" s="284">
        <f t="shared" si="34"/>
        <v>1402.6833527357392</v>
      </c>
      <c r="AI99" s="16"/>
    </row>
    <row r="100" spans="7:35" ht="20.100000000000001" customHeight="1" x14ac:dyDescent="0.2">
      <c r="G100" s="15"/>
      <c r="H100" s="42" t="str">
        <f t="shared" si="5"/>
        <v>2015/23404</v>
      </c>
      <c r="I100" s="43" t="str">
        <f t="shared" si="5"/>
        <v>Area i</v>
      </c>
      <c r="J100" s="43" t="str">
        <f t="shared" si="5"/>
        <v/>
      </c>
      <c r="K100" s="148">
        <f t="shared" si="8"/>
        <v>15</v>
      </c>
      <c r="L100" s="127">
        <f t="shared" ref="L100:S100" si="35">IF($J62="y","",L62)</f>
        <v>31.323809523809526</v>
      </c>
      <c r="M100" s="284">
        <f t="shared" si="35"/>
        <v>253.59202059202062</v>
      </c>
      <c r="N100" s="284">
        <f t="shared" si="35"/>
        <v>144.68983268983271</v>
      </c>
      <c r="O100" s="284">
        <f t="shared" si="35"/>
        <v>307.46589446589451</v>
      </c>
      <c r="P100" s="284">
        <f t="shared" si="35"/>
        <v>347.87129987129987</v>
      </c>
      <c r="Q100" s="284">
        <f t="shared" si="35"/>
        <v>415.59845559845564</v>
      </c>
      <c r="R100" s="284">
        <f t="shared" si="35"/>
        <v>295.15186615186616</v>
      </c>
      <c r="S100" s="284">
        <f t="shared" si="35"/>
        <v>289.37966537966543</v>
      </c>
      <c r="T100" s="284">
        <f t="shared" ref="T100:AH100" si="36">IF($J62="y","",T62)</f>
        <v>155.07979407979411</v>
      </c>
      <c r="U100" s="284">
        <f t="shared" si="36"/>
        <v>2351.2097812097818</v>
      </c>
      <c r="V100" s="284">
        <f t="shared" si="36"/>
        <v>1331.4543114543117</v>
      </c>
      <c r="W100" s="284">
        <f t="shared" si="36"/>
        <v>3428.6872586872587</v>
      </c>
      <c r="X100" s="284">
        <f t="shared" si="36"/>
        <v>4887.1299871299871</v>
      </c>
      <c r="Y100" s="284">
        <f t="shared" si="36"/>
        <v>252.43758043758046</v>
      </c>
      <c r="Z100" s="284">
        <f t="shared" si="36"/>
        <v>66.187902187902182</v>
      </c>
      <c r="AA100" s="284">
        <f t="shared" si="36"/>
        <v>631.09395109395109</v>
      </c>
      <c r="AB100" s="284">
        <f t="shared" si="36"/>
        <v>303.23294723294725</v>
      </c>
      <c r="AC100" s="284">
        <f t="shared" si="36"/>
        <v>228.57915057915059</v>
      </c>
      <c r="AD100" s="284">
        <f t="shared" si="36"/>
        <v>704.20849420849424</v>
      </c>
      <c r="AE100" s="284">
        <f t="shared" si="36"/>
        <v>81.965250965250959</v>
      </c>
      <c r="AF100" s="284">
        <f t="shared" si="36"/>
        <v>746.53796653796655</v>
      </c>
      <c r="AG100" s="284">
        <f t="shared" si="36"/>
        <v>565.67567567567562</v>
      </c>
      <c r="AH100" s="284">
        <f t="shared" si="36"/>
        <v>896.61518661518664</v>
      </c>
      <c r="AI100" s="16"/>
    </row>
    <row r="101" spans="7:35" ht="20.100000000000001" customHeight="1" x14ac:dyDescent="0.2">
      <c r="G101" s="15"/>
      <c r="H101" s="42" t="str">
        <f t="shared" si="5"/>
        <v>2015/23405</v>
      </c>
      <c r="I101" s="43" t="str">
        <f t="shared" si="5"/>
        <v>Area i</v>
      </c>
      <c r="J101" s="43" t="str">
        <f t="shared" si="5"/>
        <v/>
      </c>
      <c r="K101" s="148">
        <f t="shared" si="8"/>
        <v>16</v>
      </c>
      <c r="L101" s="127">
        <f t="shared" ref="L101:S101" si="37">IF($J63="y","",L63)</f>
        <v>27.730170728528606</v>
      </c>
      <c r="M101" s="284">
        <f t="shared" si="37"/>
        <v>185.60875798253616</v>
      </c>
      <c r="N101" s="284">
        <f t="shared" si="37"/>
        <v>91.692949302749895</v>
      </c>
      <c r="O101" s="284">
        <f t="shared" si="37"/>
        <v>172.27160172031796</v>
      </c>
      <c r="P101" s="284">
        <f t="shared" si="37"/>
        <v>215.06164472826791</v>
      </c>
      <c r="Q101" s="284">
        <f t="shared" si="37"/>
        <v>247.84882053955425</v>
      </c>
      <c r="R101" s="284">
        <f t="shared" si="37"/>
        <v>179.49589469568616</v>
      </c>
      <c r="S101" s="284">
        <f t="shared" si="37"/>
        <v>171.16017203179979</v>
      </c>
      <c r="T101" s="284">
        <f t="shared" ref="T101:AH101" si="38">IF($J63="y","",T63)</f>
        <v>95.58295321256351</v>
      </c>
      <c r="U101" s="284">
        <f t="shared" si="38"/>
        <v>1333.7156262218166</v>
      </c>
      <c r="V101" s="284">
        <f t="shared" si="38"/>
        <v>722.42929753681733</v>
      </c>
      <c r="W101" s="284">
        <f t="shared" si="38"/>
        <v>1783.8446500716796</v>
      </c>
      <c r="X101" s="284">
        <f t="shared" si="38"/>
        <v>2600.7454711325422</v>
      </c>
      <c r="Y101" s="284">
        <f t="shared" si="38"/>
        <v>143.93014466310439</v>
      </c>
      <c r="Z101" s="284">
        <f t="shared" si="38"/>
        <v>41.345184412876314</v>
      </c>
      <c r="AA101" s="284">
        <f t="shared" si="38"/>
        <v>367.32751205525864</v>
      </c>
      <c r="AB101" s="284">
        <f t="shared" si="38"/>
        <v>206.17020722012248</v>
      </c>
      <c r="AC101" s="284">
        <f t="shared" si="38"/>
        <v>144.48585950736347</v>
      </c>
      <c r="AD101" s="284">
        <f t="shared" si="38"/>
        <v>427.90043007949953</v>
      </c>
      <c r="AE101" s="284">
        <f t="shared" si="38"/>
        <v>50.403336374299485</v>
      </c>
      <c r="AF101" s="284">
        <f t="shared" si="38"/>
        <v>431.23471914505399</v>
      </c>
      <c r="AG101" s="284">
        <f t="shared" si="38"/>
        <v>368.43894174377687</v>
      </c>
      <c r="AH101" s="284">
        <f t="shared" si="38"/>
        <v>627.95777401277201</v>
      </c>
      <c r="AI101" s="16"/>
    </row>
    <row r="102" spans="7:35" ht="20.100000000000001" customHeight="1" x14ac:dyDescent="0.2">
      <c r="G102" s="15"/>
      <c r="H102" s="42" t="str">
        <f t="shared" si="5"/>
        <v>2015/23406</v>
      </c>
      <c r="I102" s="43" t="str">
        <f t="shared" si="5"/>
        <v>Area i</v>
      </c>
      <c r="J102" s="43" t="str">
        <f t="shared" si="5"/>
        <v/>
      </c>
      <c r="K102" s="148">
        <f t="shared" si="8"/>
        <v>17</v>
      </c>
      <c r="L102" s="127">
        <f t="shared" ref="L102:S102" si="39">IF($J64="y","",L64)</f>
        <v>25.064369482145214</v>
      </c>
      <c r="M102" s="284">
        <f t="shared" si="39"/>
        <v>167.89366187903545</v>
      </c>
      <c r="N102" s="284">
        <f t="shared" si="39"/>
        <v>115.23455000658849</v>
      </c>
      <c r="O102" s="284">
        <f t="shared" si="39"/>
        <v>271.16023191461323</v>
      </c>
      <c r="P102" s="284">
        <f t="shared" si="39"/>
        <v>293.38648043220451</v>
      </c>
      <c r="Q102" s="284">
        <f t="shared" si="39"/>
        <v>317.66438265911188</v>
      </c>
      <c r="R102" s="284">
        <f t="shared" si="39"/>
        <v>239.35959942021344</v>
      </c>
      <c r="S102" s="284">
        <f t="shared" si="39"/>
        <v>237.30794571089734</v>
      </c>
      <c r="T102" s="284">
        <f t="shared" ref="T102:AH102" si="40">IF($J64="y","",T64)</f>
        <v>129.25418368691527</v>
      </c>
      <c r="U102" s="284">
        <f t="shared" si="40"/>
        <v>1863.5854526288049</v>
      </c>
      <c r="V102" s="284">
        <f t="shared" si="40"/>
        <v>1073.6987745421004</v>
      </c>
      <c r="W102" s="284">
        <f t="shared" si="40"/>
        <v>2485.9204111213598</v>
      </c>
      <c r="X102" s="284">
        <f t="shared" si="40"/>
        <v>3487.811305837396</v>
      </c>
      <c r="Y102" s="284">
        <f t="shared" si="40"/>
        <v>215.76558176307813</v>
      </c>
      <c r="Z102" s="284">
        <f t="shared" si="40"/>
        <v>54.368823296877061</v>
      </c>
      <c r="AA102" s="284">
        <f t="shared" si="40"/>
        <v>536.8493872710502</v>
      </c>
      <c r="AB102" s="284">
        <f t="shared" si="40"/>
        <v>221.92054289102651</v>
      </c>
      <c r="AC102" s="284">
        <f t="shared" si="40"/>
        <v>187.04242983265254</v>
      </c>
      <c r="AD102" s="284">
        <f t="shared" si="40"/>
        <v>574.46303860851231</v>
      </c>
      <c r="AE102" s="284">
        <f t="shared" si="40"/>
        <v>68.730399262089875</v>
      </c>
      <c r="AF102" s="284">
        <f t="shared" si="40"/>
        <v>618.91553564369485</v>
      </c>
      <c r="AG102" s="284">
        <f t="shared" si="40"/>
        <v>488.97746738700749</v>
      </c>
      <c r="AH102" s="284">
        <f t="shared" si="40"/>
        <v>977.95493477401499</v>
      </c>
      <c r="AI102" s="16"/>
    </row>
    <row r="103" spans="7:35" ht="20.100000000000001" customHeight="1" x14ac:dyDescent="0.2">
      <c r="G103" s="15"/>
      <c r="H103" s="42" t="str">
        <f t="shared" si="5"/>
        <v>2015/23407</v>
      </c>
      <c r="I103" s="43" t="str">
        <f t="shared" si="5"/>
        <v>Area i</v>
      </c>
      <c r="J103" s="43" t="str">
        <f t="shared" si="5"/>
        <v/>
      </c>
      <c r="K103" s="148">
        <f t="shared" si="8"/>
        <v>18</v>
      </c>
      <c r="L103" s="127">
        <f t="shared" ref="L103:S103" si="41">IF($J65="y","",L65)</f>
        <v>18.468790455641575</v>
      </c>
      <c r="M103" s="284">
        <f t="shared" si="41"/>
        <v>99.019418707957854</v>
      </c>
      <c r="N103" s="284">
        <f t="shared" si="41"/>
        <v>104.95316664551336</v>
      </c>
      <c r="O103" s="284">
        <f t="shared" si="41"/>
        <v>265.53522020560985</v>
      </c>
      <c r="P103" s="284">
        <f t="shared" si="41"/>
        <v>275.54841985023478</v>
      </c>
      <c r="Q103" s="284">
        <f t="shared" si="41"/>
        <v>315.97207767483184</v>
      </c>
      <c r="R103" s="284">
        <f t="shared" si="41"/>
        <v>260.34319076024872</v>
      </c>
      <c r="S103" s="284">
        <f t="shared" si="41"/>
        <v>251.81342810001266</v>
      </c>
      <c r="T103" s="284">
        <f t="shared" ref="T103:AH103" si="42">IF($J65="y","",T65)</f>
        <v>122.75441045817998</v>
      </c>
      <c r="U103" s="284">
        <f t="shared" si="42"/>
        <v>2518.1342810001265</v>
      </c>
      <c r="V103" s="284">
        <f t="shared" si="42"/>
        <v>1435.2252823962431</v>
      </c>
      <c r="W103" s="284">
        <f t="shared" si="42"/>
        <v>3782.7643101916483</v>
      </c>
      <c r="X103" s="284">
        <f t="shared" si="42"/>
        <v>5303.2872191902525</v>
      </c>
      <c r="Y103" s="284">
        <f t="shared" si="42"/>
        <v>225.48242162711003</v>
      </c>
      <c r="Z103" s="284">
        <f t="shared" si="42"/>
        <v>55.628886914583063</v>
      </c>
      <c r="AA103" s="284">
        <f t="shared" si="42"/>
        <v>508.07716715319208</v>
      </c>
      <c r="AB103" s="284">
        <f t="shared" si="42"/>
        <v>189.50907475567962</v>
      </c>
      <c r="AC103" s="284">
        <f t="shared" si="42"/>
        <v>184.68790455641576</v>
      </c>
      <c r="AD103" s="284">
        <f t="shared" si="42"/>
        <v>671.25523543596898</v>
      </c>
      <c r="AE103" s="284">
        <f t="shared" si="42"/>
        <v>60.450057113846931</v>
      </c>
      <c r="AF103" s="284">
        <f t="shared" si="42"/>
        <v>712.04975250666325</v>
      </c>
      <c r="AG103" s="284">
        <f t="shared" si="42"/>
        <v>448.73968777763673</v>
      </c>
      <c r="AH103" s="284">
        <f t="shared" si="42"/>
        <v>1145.9550704404112</v>
      </c>
      <c r="AI103" s="16"/>
    </row>
    <row r="104" spans="7:35" ht="20.100000000000001" customHeight="1" x14ac:dyDescent="0.2">
      <c r="G104" s="15"/>
      <c r="H104" s="42" t="str">
        <f t="shared" si="5"/>
        <v>2015/23408</v>
      </c>
      <c r="I104" s="43" t="str">
        <f t="shared" si="5"/>
        <v>Area i</v>
      </c>
      <c r="J104" s="43" t="str">
        <f t="shared" si="5"/>
        <v/>
      </c>
      <c r="K104" s="148">
        <f t="shared" si="8"/>
        <v>19</v>
      </c>
      <c r="L104" s="127">
        <f t="shared" ref="L104:S104" si="43">IF($J66="y","",L66)</f>
        <v>41.078327974276519</v>
      </c>
      <c r="M104" s="284">
        <f t="shared" si="43"/>
        <v>139.03434083601286</v>
      </c>
      <c r="N104" s="284">
        <f t="shared" si="43"/>
        <v>145.74906752411573</v>
      </c>
      <c r="O104" s="284">
        <f t="shared" si="43"/>
        <v>361.80527331189711</v>
      </c>
      <c r="P104" s="284">
        <f t="shared" si="43"/>
        <v>378.39459807073951</v>
      </c>
      <c r="Q104" s="284">
        <f t="shared" si="43"/>
        <v>485.83022508038579</v>
      </c>
      <c r="R104" s="284">
        <f t="shared" si="43"/>
        <v>332.57646302250799</v>
      </c>
      <c r="S104" s="284">
        <f t="shared" si="43"/>
        <v>337.31627009646297</v>
      </c>
      <c r="T104" s="284">
        <f t="shared" ref="T104:AH104" si="44">IF($J66="y","",T66)</f>
        <v>180.11266881028936</v>
      </c>
      <c r="U104" s="284">
        <f t="shared" si="44"/>
        <v>2460.7498392282955</v>
      </c>
      <c r="V104" s="284">
        <f t="shared" si="44"/>
        <v>1508.838585209003</v>
      </c>
      <c r="W104" s="284">
        <f t="shared" si="44"/>
        <v>3562.7549839228291</v>
      </c>
      <c r="X104" s="284">
        <f t="shared" si="44"/>
        <v>4937.2990353697742</v>
      </c>
      <c r="Y104" s="284">
        <f t="shared" si="44"/>
        <v>302.16270096463023</v>
      </c>
      <c r="Z104" s="284">
        <f t="shared" si="44"/>
        <v>74.256977491961408</v>
      </c>
      <c r="AA104" s="284">
        <f t="shared" si="44"/>
        <v>782.06816720257223</v>
      </c>
      <c r="AB104" s="284">
        <f t="shared" si="44"/>
        <v>257.13453376205786</v>
      </c>
      <c r="AC104" s="284">
        <f t="shared" si="44"/>
        <v>245.28501607717038</v>
      </c>
      <c r="AD104" s="284">
        <f t="shared" si="44"/>
        <v>770.21864951768487</v>
      </c>
      <c r="AE104" s="284">
        <f t="shared" si="44"/>
        <v>93.216205787781334</v>
      </c>
      <c r="AF104" s="284">
        <f t="shared" si="44"/>
        <v>801.81736334405127</v>
      </c>
      <c r="AG104" s="284">
        <f t="shared" si="44"/>
        <v>683.32218649517677</v>
      </c>
      <c r="AH104" s="284">
        <f t="shared" si="44"/>
        <v>1173.1022508038584</v>
      </c>
      <c r="AI104" s="16"/>
    </row>
    <row r="105" spans="7:35" ht="20.100000000000001" customHeight="1" x14ac:dyDescent="0.2">
      <c r="G105" s="15"/>
      <c r="H105" s="42" t="str">
        <f t="shared" si="5"/>
        <v>2015/23409</v>
      </c>
      <c r="I105" s="43" t="str">
        <f t="shared" si="5"/>
        <v>Area i</v>
      </c>
      <c r="J105" s="43" t="str">
        <f t="shared" si="5"/>
        <v/>
      </c>
      <c r="K105" s="148">
        <f t="shared" si="8"/>
        <v>20</v>
      </c>
      <c r="L105" s="127">
        <f t="shared" ref="L105:S105" si="45">IF($J67="y","",L67)</f>
        <v>23.45498758007583</v>
      </c>
      <c r="M105" s="284">
        <f t="shared" si="45"/>
        <v>120.19061315204603</v>
      </c>
      <c r="N105" s="284">
        <f t="shared" si="45"/>
        <v>115.00719048241601</v>
      </c>
      <c r="O105" s="284">
        <f t="shared" si="45"/>
        <v>270.50987057131653</v>
      </c>
      <c r="P105" s="284">
        <f t="shared" si="45"/>
        <v>280.55275199372471</v>
      </c>
      <c r="Q105" s="284">
        <f t="shared" si="45"/>
        <v>333.6828343574324</v>
      </c>
      <c r="R105" s="284">
        <f t="shared" si="45"/>
        <v>260.14302523205652</v>
      </c>
      <c r="S105" s="284">
        <f t="shared" si="45"/>
        <v>267.91815923650154</v>
      </c>
      <c r="T105" s="284">
        <f t="shared" ref="T105:AH105" si="46">IF($J67="y","",T67)</f>
        <v>129.58556674075044</v>
      </c>
      <c r="U105" s="284">
        <f t="shared" si="46"/>
        <v>2326.0609229964703</v>
      </c>
      <c r="V105" s="284">
        <f t="shared" si="46"/>
        <v>1302.3349457445418</v>
      </c>
      <c r="W105" s="284">
        <f t="shared" si="46"/>
        <v>3168.3671068113481</v>
      </c>
      <c r="X105" s="284">
        <f t="shared" si="46"/>
        <v>4405.9092691855149</v>
      </c>
      <c r="Y105" s="284">
        <f t="shared" si="46"/>
        <v>228.07059746372073</v>
      </c>
      <c r="Z105" s="284">
        <f t="shared" si="46"/>
        <v>57.989541116485817</v>
      </c>
      <c r="AA105" s="284">
        <f t="shared" si="46"/>
        <v>531.30082363707675</v>
      </c>
      <c r="AB105" s="284">
        <f t="shared" si="46"/>
        <v>214.78807687279385</v>
      </c>
      <c r="AC105" s="284">
        <f t="shared" si="46"/>
        <v>187.25114394038437</v>
      </c>
      <c r="AD105" s="284">
        <f t="shared" si="46"/>
        <v>660.8863903778273</v>
      </c>
      <c r="AE105" s="284">
        <f t="shared" si="46"/>
        <v>66.412602954634593</v>
      </c>
      <c r="AF105" s="284">
        <f t="shared" si="46"/>
        <v>712.72061707412752</v>
      </c>
      <c r="AG105" s="284">
        <f t="shared" si="46"/>
        <v>472.98731860373908</v>
      </c>
      <c r="AH105" s="284">
        <f t="shared" si="46"/>
        <v>1010.7674205778534</v>
      </c>
      <c r="AI105" s="16"/>
    </row>
    <row r="106" spans="7:35" ht="20.100000000000001" customHeight="1" x14ac:dyDescent="0.2">
      <c r="G106" s="15"/>
      <c r="H106" s="42" t="str">
        <f t="shared" si="5"/>
        <v>2015/23410</v>
      </c>
      <c r="I106" s="43" t="str">
        <f t="shared" si="5"/>
        <v>Area i</v>
      </c>
      <c r="J106" s="43" t="str">
        <f t="shared" si="5"/>
        <v/>
      </c>
      <c r="K106" s="148">
        <f t="shared" si="8"/>
        <v>21</v>
      </c>
      <c r="L106" s="127">
        <f t="shared" ref="L106:S106" si="47">IF($J68="y","",L68)</f>
        <v>40.509151414309493</v>
      </c>
      <c r="M106" s="284">
        <f t="shared" si="47"/>
        <v>100.41264559068222</v>
      </c>
      <c r="N106" s="284">
        <f t="shared" si="47"/>
        <v>82.113144758735459</v>
      </c>
      <c r="O106" s="284">
        <f t="shared" si="47"/>
        <v>149.21131447587356</v>
      </c>
      <c r="P106" s="284">
        <f t="shared" si="47"/>
        <v>147.80366056572382</v>
      </c>
      <c r="Q106" s="284">
        <f t="shared" si="47"/>
        <v>179.86688851913479</v>
      </c>
      <c r="R106" s="284">
        <f t="shared" si="47"/>
        <v>129.19134775374377</v>
      </c>
      <c r="S106" s="284">
        <f t="shared" si="47"/>
        <v>139.67054908485861</v>
      </c>
      <c r="T106" s="284">
        <f t="shared" ref="T106:AH106" si="48">IF($J68="y","",T68)</f>
        <v>66.316139767054921</v>
      </c>
      <c r="U106" s="284">
        <f t="shared" si="48"/>
        <v>936.87188019966743</v>
      </c>
      <c r="V106" s="284">
        <f t="shared" si="48"/>
        <v>757.00499168053261</v>
      </c>
      <c r="W106" s="284">
        <f t="shared" si="48"/>
        <v>1366.9883527454244</v>
      </c>
      <c r="X106" s="284">
        <f t="shared" si="48"/>
        <v>1704.8252911813647</v>
      </c>
      <c r="Y106" s="284">
        <f t="shared" si="48"/>
        <v>132.78868552412649</v>
      </c>
      <c r="Z106" s="284">
        <f t="shared" si="48"/>
        <v>29.717138103161403</v>
      </c>
      <c r="AA106" s="284">
        <f t="shared" si="48"/>
        <v>312.81198003327791</v>
      </c>
      <c r="AB106" s="284">
        <f t="shared" si="48"/>
        <v>197.07154742096509</v>
      </c>
      <c r="AC106" s="284">
        <f t="shared" si="48"/>
        <v>96.815307820299509</v>
      </c>
      <c r="AD106" s="284">
        <f t="shared" si="48"/>
        <v>336.27287853577377</v>
      </c>
      <c r="AE106" s="284">
        <f t="shared" si="48"/>
        <v>39.414309484193019</v>
      </c>
      <c r="AF106" s="284">
        <f t="shared" si="48"/>
        <v>525.52412645590687</v>
      </c>
      <c r="AG106" s="284">
        <f t="shared" si="48"/>
        <v>333.14475873544097</v>
      </c>
      <c r="AH106" s="284">
        <f t="shared" si="48"/>
        <v>622.49584026622313</v>
      </c>
      <c r="AI106" s="16"/>
    </row>
    <row r="107" spans="7:35" ht="20.100000000000001" customHeight="1" x14ac:dyDescent="0.2">
      <c r="G107" s="15"/>
      <c r="H107" s="42" t="str">
        <f t="shared" si="5"/>
        <v>2015/23411</v>
      </c>
      <c r="I107" s="43" t="str">
        <f t="shared" si="5"/>
        <v>Area i</v>
      </c>
      <c r="J107" s="43" t="str">
        <f t="shared" si="5"/>
        <v/>
      </c>
      <c r="K107" s="148">
        <f t="shared" si="8"/>
        <v>22</v>
      </c>
      <c r="L107" s="127">
        <f t="shared" ref="L107:S107" si="49">IF($J69="y","",L69)</f>
        <v>83.209386281588436</v>
      </c>
      <c r="M107" s="284">
        <f t="shared" si="49"/>
        <v>1557.5090252707582</v>
      </c>
      <c r="N107" s="284">
        <f t="shared" si="49"/>
        <v>316.98813821557502</v>
      </c>
      <c r="O107" s="284">
        <f t="shared" si="49"/>
        <v>606.544610624033</v>
      </c>
      <c r="P107" s="284">
        <f t="shared" si="49"/>
        <v>652.26405363589481</v>
      </c>
      <c r="Q107" s="284">
        <f t="shared" si="49"/>
        <v>716.27127385250128</v>
      </c>
      <c r="R107" s="284">
        <f t="shared" si="49"/>
        <v>557.7772047447138</v>
      </c>
      <c r="S107" s="284">
        <f t="shared" si="49"/>
        <v>515.10572460030937</v>
      </c>
      <c r="T107" s="284">
        <f t="shared" ref="T107:AH107" si="50">IF($J69="y","",T69)</f>
        <v>326.13202681794741</v>
      </c>
      <c r="U107" s="284">
        <f t="shared" si="50"/>
        <v>2703.5430634347599</v>
      </c>
      <c r="V107" s="284">
        <f t="shared" si="50"/>
        <v>1316.7199587416194</v>
      </c>
      <c r="W107" s="284">
        <f t="shared" si="50"/>
        <v>3322.2795255286228</v>
      </c>
      <c r="X107" s="284">
        <f t="shared" si="50"/>
        <v>4053.7906137184114</v>
      </c>
      <c r="Y107" s="284">
        <f t="shared" si="50"/>
        <v>438.90665291387307</v>
      </c>
      <c r="Z107" s="284">
        <f t="shared" si="50"/>
        <v>127.70964414646724</v>
      </c>
      <c r="AA107" s="284">
        <f t="shared" si="50"/>
        <v>1362.4394017534812</v>
      </c>
      <c r="AB107" s="284">
        <f t="shared" si="50"/>
        <v>917.43682310469296</v>
      </c>
      <c r="AC107" s="284">
        <f t="shared" si="50"/>
        <v>472.43424445590512</v>
      </c>
      <c r="AD107" s="284">
        <f t="shared" si="50"/>
        <v>1362.4394017534812</v>
      </c>
      <c r="AE107" s="284">
        <f t="shared" si="50"/>
        <v>162.45642083548219</v>
      </c>
      <c r="AF107" s="284">
        <f t="shared" si="50"/>
        <v>1078.9788550799383</v>
      </c>
      <c r="AG107" s="284">
        <f t="shared" si="50"/>
        <v>1200.8973697782362</v>
      </c>
      <c r="AH107" s="284">
        <f t="shared" si="50"/>
        <v>1158.2258896338319</v>
      </c>
      <c r="AI107" s="16"/>
    </row>
    <row r="108" spans="7:35" ht="20.100000000000001" customHeight="1" x14ac:dyDescent="0.2">
      <c r="G108" s="15"/>
      <c r="H108" s="42" t="str">
        <f t="shared" si="5"/>
        <v>2015/23412</v>
      </c>
      <c r="I108" s="43" t="str">
        <f t="shared" si="5"/>
        <v>Area i</v>
      </c>
      <c r="J108" s="43" t="str">
        <f t="shared" si="5"/>
        <v/>
      </c>
      <c r="K108" s="148">
        <f t="shared" si="8"/>
        <v>23</v>
      </c>
      <c r="L108" s="127">
        <f t="shared" ref="L108:S108" si="51">IF($J70="y","",L70)</f>
        <v>18.442154203796971</v>
      </c>
      <c r="M108" s="284">
        <f t="shared" si="51"/>
        <v>89.295621851995307</v>
      </c>
      <c r="N108" s="284">
        <f t="shared" si="51"/>
        <v>106.78651685393255</v>
      </c>
      <c r="O108" s="284">
        <f t="shared" si="51"/>
        <v>87.147617202634606</v>
      </c>
      <c r="P108" s="284">
        <f t="shared" si="51"/>
        <v>259.29484695854308</v>
      </c>
      <c r="Q108" s="284">
        <f t="shared" si="51"/>
        <v>355.95505617977511</v>
      </c>
      <c r="R108" s="284">
        <f t="shared" si="51"/>
        <v>264.20457187136759</v>
      </c>
      <c r="S108" s="284">
        <f t="shared" si="51"/>
        <v>260.21542037969772</v>
      </c>
      <c r="T108" s="284">
        <f t="shared" ref="T108:AH108" si="52">IF($J70="y","",T70)</f>
        <v>123.97055404881826</v>
      </c>
      <c r="U108" s="284">
        <f t="shared" si="52"/>
        <v>2408.8337853545131</v>
      </c>
      <c r="V108" s="284">
        <f t="shared" si="52"/>
        <v>1414.6144905075548</v>
      </c>
      <c r="W108" s="284">
        <f t="shared" si="52"/>
        <v>3559.5505617977515</v>
      </c>
      <c r="X108" s="284">
        <f t="shared" si="52"/>
        <v>5093.8395970554029</v>
      </c>
      <c r="Y108" s="284">
        <f t="shared" si="52"/>
        <v>260.82913599380078</v>
      </c>
      <c r="Z108" s="284">
        <f t="shared" si="52"/>
        <v>52.779542812863212</v>
      </c>
      <c r="AA108" s="284">
        <f t="shared" si="52"/>
        <v>527.79542812863212</v>
      </c>
      <c r="AB108" s="284">
        <f t="shared" si="52"/>
        <v>180.73924835335134</v>
      </c>
      <c r="AC108" s="284">
        <f t="shared" si="52"/>
        <v>169.38550949244475</v>
      </c>
      <c r="AD108" s="284">
        <f t="shared" si="52"/>
        <v>696.56722200697391</v>
      </c>
      <c r="AE108" s="284">
        <f t="shared" si="52"/>
        <v>63.826423866718301</v>
      </c>
      <c r="AF108" s="284">
        <f t="shared" si="52"/>
        <v>773.28167376985641</v>
      </c>
      <c r="AG108" s="284">
        <f t="shared" si="52"/>
        <v>484.83533514141789</v>
      </c>
      <c r="AH108" s="284">
        <f t="shared" si="52"/>
        <v>1178.3339790778764</v>
      </c>
      <c r="AI108" s="16"/>
    </row>
    <row r="109" spans="7:35" ht="20.100000000000001" customHeight="1" x14ac:dyDescent="0.2">
      <c r="G109" s="15"/>
      <c r="H109" s="42" t="str">
        <f t="shared" si="5"/>
        <v>2015/23413</v>
      </c>
      <c r="I109" s="43" t="str">
        <f t="shared" si="5"/>
        <v>Area i</v>
      </c>
      <c r="J109" s="43" t="str">
        <f t="shared" si="5"/>
        <v/>
      </c>
      <c r="K109" s="148">
        <f t="shared" si="8"/>
        <v>24</v>
      </c>
      <c r="L109" s="127">
        <f t="shared" ref="L109:S109" si="53">IF($J71="y","",L71)</f>
        <v>44.109074382669313</v>
      </c>
      <c r="M109" s="284">
        <f t="shared" si="53"/>
        <v>414.51901227086825</v>
      </c>
      <c r="N109" s="284">
        <f t="shared" si="53"/>
        <v>271.03166186941388</v>
      </c>
      <c r="O109" s="284">
        <f t="shared" si="53"/>
        <v>502.20572640509033</v>
      </c>
      <c r="P109" s="284">
        <f t="shared" si="53"/>
        <v>4995.4855324950786</v>
      </c>
      <c r="Q109" s="284">
        <f t="shared" si="53"/>
        <v>560.66353582790509</v>
      </c>
      <c r="R109" s="284">
        <f t="shared" si="53"/>
        <v>372.00424178154833</v>
      </c>
      <c r="S109" s="284">
        <f t="shared" si="53"/>
        <v>382.63293440387832</v>
      </c>
      <c r="T109" s="284">
        <f t="shared" ref="T109:AH109" si="54">IF($J71="y","",T71)</f>
        <v>235.42554158460848</v>
      </c>
      <c r="U109" s="284">
        <f t="shared" si="54"/>
        <v>1418.9304650810489</v>
      </c>
      <c r="V109" s="284">
        <f t="shared" si="54"/>
        <v>932.66777760945342</v>
      </c>
      <c r="W109" s="284">
        <f t="shared" si="54"/>
        <v>2022.108771398274</v>
      </c>
      <c r="X109" s="284">
        <f t="shared" si="54"/>
        <v>2922.8904711407372</v>
      </c>
      <c r="Y109" s="284">
        <f t="shared" si="54"/>
        <v>353.404029692471</v>
      </c>
      <c r="Z109" s="284">
        <f t="shared" si="54"/>
        <v>89.812452658688116</v>
      </c>
      <c r="AA109" s="284">
        <f t="shared" si="54"/>
        <v>1123.9842448113927</v>
      </c>
      <c r="AB109" s="284">
        <f t="shared" si="54"/>
        <v>488.91986062717791</v>
      </c>
      <c r="AC109" s="284">
        <f t="shared" si="54"/>
        <v>329.48947129222853</v>
      </c>
      <c r="AD109" s="284">
        <f t="shared" si="54"/>
        <v>714.77957885168939</v>
      </c>
      <c r="AE109" s="284">
        <f t="shared" si="54"/>
        <v>147.47311013482812</v>
      </c>
      <c r="AF109" s="284">
        <f t="shared" si="54"/>
        <v>892.81018027571611</v>
      </c>
      <c r="AG109" s="284">
        <f t="shared" si="54"/>
        <v>1078.8123011664902</v>
      </c>
      <c r="AH109" s="284">
        <f t="shared" si="54"/>
        <v>890.15300712013368</v>
      </c>
      <c r="AI109" s="16"/>
    </row>
    <row r="110" spans="7:35" ht="20.100000000000001" customHeight="1" x14ac:dyDescent="0.2">
      <c r="G110" s="15"/>
      <c r="H110" s="42" t="str">
        <f t="shared" si="5"/>
        <v>2015/23414</v>
      </c>
      <c r="I110" s="43" t="str">
        <f t="shared" si="5"/>
        <v>Area i</v>
      </c>
      <c r="J110" s="43" t="str">
        <f t="shared" si="5"/>
        <v/>
      </c>
      <c r="K110" s="148">
        <f t="shared" si="8"/>
        <v>25</v>
      </c>
      <c r="L110" s="127">
        <f t="shared" ref="L110:S110" si="55">IF($J72="y","",L72)</f>
        <v>67.9594728990552</v>
      </c>
      <c r="M110" s="284">
        <f t="shared" si="55"/>
        <v>554.30631526603679</v>
      </c>
      <c r="N110" s="284">
        <f t="shared" si="55"/>
        <v>417.62804574838395</v>
      </c>
      <c r="O110" s="284">
        <f t="shared" si="55"/>
        <v>725.15415216310294</v>
      </c>
      <c r="P110" s="284">
        <f t="shared" si="55"/>
        <v>668.20487319741426</v>
      </c>
      <c r="Q110" s="284">
        <f t="shared" si="55"/>
        <v>732.74738935852815</v>
      </c>
      <c r="R110" s="284">
        <f t="shared" si="55"/>
        <v>508.74689209348588</v>
      </c>
      <c r="S110" s="284">
        <f t="shared" si="55"/>
        <v>474.57732471407263</v>
      </c>
      <c r="T110" s="284">
        <f t="shared" ref="T110:AH110" si="56">IF($J72="y","",T72)</f>
        <v>312.84137245151669</v>
      </c>
      <c r="U110" s="284">
        <f t="shared" si="56"/>
        <v>1826.1735454997515</v>
      </c>
      <c r="V110" s="284">
        <f t="shared" si="56"/>
        <v>1359.1894579811042</v>
      </c>
      <c r="W110" s="284">
        <f t="shared" si="56"/>
        <v>2532.3446046742915</v>
      </c>
      <c r="X110" s="284">
        <f t="shared" si="56"/>
        <v>3549.838388861263</v>
      </c>
      <c r="Y110" s="284">
        <f t="shared" si="56"/>
        <v>489.76379910492295</v>
      </c>
      <c r="Z110" s="284">
        <f t="shared" si="56"/>
        <v>127.56638488314273</v>
      </c>
      <c r="AA110" s="284">
        <f t="shared" si="56"/>
        <v>1624.9527598209847</v>
      </c>
      <c r="AB110" s="284">
        <f t="shared" si="56"/>
        <v>569.49278965688711</v>
      </c>
      <c r="AC110" s="284">
        <f t="shared" si="56"/>
        <v>501.15365489806072</v>
      </c>
      <c r="AD110" s="284">
        <f t="shared" si="56"/>
        <v>964.34112381899558</v>
      </c>
      <c r="AE110" s="284">
        <f t="shared" si="56"/>
        <v>181.85803083043263</v>
      </c>
      <c r="AF110" s="284">
        <f t="shared" si="56"/>
        <v>1184.5450024863253</v>
      </c>
      <c r="AG110" s="284">
        <f t="shared" si="56"/>
        <v>1522.4440576827449</v>
      </c>
      <c r="AH110" s="284">
        <f t="shared" si="56"/>
        <v>1176.9517652909001</v>
      </c>
      <c r="AI110" s="16"/>
    </row>
    <row r="111" spans="7:35" ht="20.100000000000001" customHeight="1" x14ac:dyDescent="0.2">
      <c r="G111" s="15"/>
      <c r="H111" s="42" t="str">
        <f t="shared" si="5"/>
        <v/>
      </c>
      <c r="I111" s="43" t="str">
        <f t="shared" si="5"/>
        <v/>
      </c>
      <c r="J111" s="43" t="str">
        <f t="shared" si="5"/>
        <v/>
      </c>
      <c r="K111" s="148" t="str">
        <f t="shared" si="8"/>
        <v/>
      </c>
      <c r="L111" s="127" t="str">
        <f t="shared" ref="L111:S111" si="57">IF($J73="y","",L73)</f>
        <v/>
      </c>
      <c r="M111" s="284" t="str">
        <f t="shared" si="57"/>
        <v/>
      </c>
      <c r="N111" s="284" t="str">
        <f t="shared" si="57"/>
        <v/>
      </c>
      <c r="O111" s="284" t="str">
        <f t="shared" si="57"/>
        <v/>
      </c>
      <c r="P111" s="284" t="str">
        <f t="shared" si="57"/>
        <v/>
      </c>
      <c r="Q111" s="284" t="str">
        <f t="shared" si="57"/>
        <v/>
      </c>
      <c r="R111" s="284" t="str">
        <f t="shared" si="57"/>
        <v/>
      </c>
      <c r="S111" s="284" t="str">
        <f t="shared" si="57"/>
        <v/>
      </c>
      <c r="T111" s="284" t="str">
        <f t="shared" ref="T111:AH111" si="58">IF($J73="y","",T73)</f>
        <v/>
      </c>
      <c r="U111" s="284" t="str">
        <f t="shared" si="58"/>
        <v/>
      </c>
      <c r="V111" s="284" t="str">
        <f t="shared" si="58"/>
        <v/>
      </c>
      <c r="W111" s="284" t="str">
        <f t="shared" si="58"/>
        <v/>
      </c>
      <c r="X111" s="284" t="str">
        <f t="shared" si="58"/>
        <v/>
      </c>
      <c r="Y111" s="284" t="str">
        <f t="shared" si="58"/>
        <v/>
      </c>
      <c r="Z111" s="284" t="str">
        <f t="shared" si="58"/>
        <v/>
      </c>
      <c r="AA111" s="284" t="str">
        <f t="shared" si="58"/>
        <v/>
      </c>
      <c r="AB111" s="284" t="str">
        <f t="shared" si="58"/>
        <v/>
      </c>
      <c r="AC111" s="284" t="str">
        <f t="shared" si="58"/>
        <v/>
      </c>
      <c r="AD111" s="284" t="str">
        <f t="shared" si="58"/>
        <v/>
      </c>
      <c r="AE111" s="284" t="str">
        <f t="shared" si="58"/>
        <v/>
      </c>
      <c r="AF111" s="284" t="str">
        <f t="shared" si="58"/>
        <v/>
      </c>
      <c r="AG111" s="284" t="str">
        <f t="shared" si="58"/>
        <v/>
      </c>
      <c r="AH111" s="284" t="str">
        <f t="shared" si="58"/>
        <v/>
      </c>
      <c r="AI111" s="16"/>
    </row>
    <row r="112" spans="7:35" ht="20.100000000000001" customHeight="1" x14ac:dyDescent="0.2">
      <c r="G112" s="15"/>
      <c r="H112" s="42" t="str">
        <f t="shared" si="5"/>
        <v/>
      </c>
      <c r="I112" s="43" t="str">
        <f t="shared" si="5"/>
        <v/>
      </c>
      <c r="J112" s="43" t="str">
        <f t="shared" si="5"/>
        <v/>
      </c>
      <c r="K112" s="148" t="str">
        <f t="shared" si="8"/>
        <v/>
      </c>
      <c r="L112" s="127" t="str">
        <f t="shared" ref="L112:S112" si="59">IF($J74="y","",L74)</f>
        <v/>
      </c>
      <c r="M112" s="284" t="str">
        <f t="shared" si="59"/>
        <v/>
      </c>
      <c r="N112" s="284" t="str">
        <f t="shared" si="59"/>
        <v/>
      </c>
      <c r="O112" s="284" t="str">
        <f t="shared" si="59"/>
        <v/>
      </c>
      <c r="P112" s="284" t="str">
        <f t="shared" si="59"/>
        <v/>
      </c>
      <c r="Q112" s="284" t="str">
        <f t="shared" si="59"/>
        <v/>
      </c>
      <c r="R112" s="284" t="str">
        <f t="shared" si="59"/>
        <v/>
      </c>
      <c r="S112" s="284" t="str">
        <f t="shared" si="59"/>
        <v/>
      </c>
      <c r="T112" s="284" t="str">
        <f t="shared" ref="T112:AH112" si="60">IF($J74="y","",T74)</f>
        <v/>
      </c>
      <c r="U112" s="284" t="str">
        <f t="shared" si="60"/>
        <v/>
      </c>
      <c r="V112" s="284" t="str">
        <f t="shared" si="60"/>
        <v/>
      </c>
      <c r="W112" s="284" t="str">
        <f t="shared" si="60"/>
        <v/>
      </c>
      <c r="X112" s="284" t="str">
        <f t="shared" si="60"/>
        <v/>
      </c>
      <c r="Y112" s="284" t="str">
        <f t="shared" si="60"/>
        <v/>
      </c>
      <c r="Z112" s="284" t="str">
        <f t="shared" si="60"/>
        <v/>
      </c>
      <c r="AA112" s="284" t="str">
        <f t="shared" si="60"/>
        <v/>
      </c>
      <c r="AB112" s="284" t="str">
        <f t="shared" si="60"/>
        <v/>
      </c>
      <c r="AC112" s="284" t="str">
        <f t="shared" si="60"/>
        <v/>
      </c>
      <c r="AD112" s="284" t="str">
        <f t="shared" si="60"/>
        <v/>
      </c>
      <c r="AE112" s="284" t="str">
        <f t="shared" si="60"/>
        <v/>
      </c>
      <c r="AF112" s="284" t="str">
        <f t="shared" si="60"/>
        <v/>
      </c>
      <c r="AG112" s="284" t="str">
        <f t="shared" si="60"/>
        <v/>
      </c>
      <c r="AH112" s="284" t="str">
        <f t="shared" si="60"/>
        <v/>
      </c>
      <c r="AI112" s="16"/>
    </row>
    <row r="113" spans="7:35" ht="20.100000000000001" customHeight="1" x14ac:dyDescent="0.2">
      <c r="G113" s="15"/>
      <c r="H113" s="42" t="str">
        <f t="shared" si="5"/>
        <v/>
      </c>
      <c r="I113" s="43" t="str">
        <f t="shared" si="5"/>
        <v/>
      </c>
      <c r="J113" s="43" t="str">
        <f t="shared" si="5"/>
        <v/>
      </c>
      <c r="K113" s="148" t="str">
        <f t="shared" si="8"/>
        <v/>
      </c>
      <c r="L113" s="127" t="str">
        <f t="shared" ref="L113:S113" si="61">IF($J75="y","",L75)</f>
        <v/>
      </c>
      <c r="M113" s="284" t="str">
        <f t="shared" si="61"/>
        <v/>
      </c>
      <c r="N113" s="284" t="str">
        <f t="shared" si="61"/>
        <v/>
      </c>
      <c r="O113" s="284" t="str">
        <f t="shared" si="61"/>
        <v/>
      </c>
      <c r="P113" s="284" t="str">
        <f t="shared" si="61"/>
        <v/>
      </c>
      <c r="Q113" s="284" t="str">
        <f t="shared" si="61"/>
        <v/>
      </c>
      <c r="R113" s="284" t="str">
        <f t="shared" si="61"/>
        <v/>
      </c>
      <c r="S113" s="284" t="str">
        <f t="shared" si="61"/>
        <v/>
      </c>
      <c r="T113" s="284" t="str">
        <f t="shared" ref="T113:AH113" si="62">IF($J75="y","",T75)</f>
        <v/>
      </c>
      <c r="U113" s="284" t="str">
        <f t="shared" si="62"/>
        <v/>
      </c>
      <c r="V113" s="284" t="str">
        <f t="shared" si="62"/>
        <v/>
      </c>
      <c r="W113" s="284" t="str">
        <f t="shared" si="62"/>
        <v/>
      </c>
      <c r="X113" s="284" t="str">
        <f t="shared" si="62"/>
        <v/>
      </c>
      <c r="Y113" s="284" t="str">
        <f t="shared" si="62"/>
        <v/>
      </c>
      <c r="Z113" s="284" t="str">
        <f t="shared" si="62"/>
        <v/>
      </c>
      <c r="AA113" s="284" t="str">
        <f t="shared" si="62"/>
        <v/>
      </c>
      <c r="AB113" s="284" t="str">
        <f t="shared" si="62"/>
        <v/>
      </c>
      <c r="AC113" s="284" t="str">
        <f t="shared" si="62"/>
        <v/>
      </c>
      <c r="AD113" s="284" t="str">
        <f t="shared" si="62"/>
        <v/>
      </c>
      <c r="AE113" s="284" t="str">
        <f t="shared" si="62"/>
        <v/>
      </c>
      <c r="AF113" s="284" t="str">
        <f t="shared" si="62"/>
        <v/>
      </c>
      <c r="AG113" s="284" t="str">
        <f t="shared" si="62"/>
        <v/>
      </c>
      <c r="AH113" s="284" t="str">
        <f t="shared" si="62"/>
        <v/>
      </c>
      <c r="AI113" s="16"/>
    </row>
    <row r="114" spans="7:35" ht="20.100000000000001" customHeight="1" x14ac:dyDescent="0.2">
      <c r="G114" s="15"/>
      <c r="H114" s="42" t="str">
        <f t="shared" si="5"/>
        <v/>
      </c>
      <c r="I114" s="43" t="str">
        <f t="shared" si="5"/>
        <v/>
      </c>
      <c r="J114" s="43" t="str">
        <f t="shared" si="5"/>
        <v/>
      </c>
      <c r="K114" s="148" t="str">
        <f t="shared" si="8"/>
        <v/>
      </c>
      <c r="L114" s="127" t="str">
        <f t="shared" ref="L114:S114" si="63">IF($J76="y","",L76)</f>
        <v/>
      </c>
      <c r="M114" s="284" t="str">
        <f t="shared" si="63"/>
        <v/>
      </c>
      <c r="N114" s="284" t="str">
        <f t="shared" si="63"/>
        <v/>
      </c>
      <c r="O114" s="284" t="str">
        <f t="shared" si="63"/>
        <v/>
      </c>
      <c r="P114" s="284" t="str">
        <f t="shared" si="63"/>
        <v/>
      </c>
      <c r="Q114" s="284" t="str">
        <f t="shared" si="63"/>
        <v/>
      </c>
      <c r="R114" s="284" t="str">
        <f t="shared" si="63"/>
        <v/>
      </c>
      <c r="S114" s="284" t="str">
        <f t="shared" si="63"/>
        <v/>
      </c>
      <c r="T114" s="284" t="str">
        <f t="shared" ref="T114:AH114" si="64">IF($J76="y","",T76)</f>
        <v/>
      </c>
      <c r="U114" s="284" t="str">
        <f t="shared" si="64"/>
        <v/>
      </c>
      <c r="V114" s="284" t="str">
        <f t="shared" si="64"/>
        <v/>
      </c>
      <c r="W114" s="284" t="str">
        <f t="shared" si="64"/>
        <v/>
      </c>
      <c r="X114" s="284" t="str">
        <f t="shared" si="64"/>
        <v/>
      </c>
      <c r="Y114" s="284" t="str">
        <f t="shared" si="64"/>
        <v/>
      </c>
      <c r="Z114" s="284" t="str">
        <f t="shared" si="64"/>
        <v/>
      </c>
      <c r="AA114" s="284" t="str">
        <f t="shared" si="64"/>
        <v/>
      </c>
      <c r="AB114" s="284" t="str">
        <f t="shared" si="64"/>
        <v/>
      </c>
      <c r="AC114" s="284" t="str">
        <f t="shared" si="64"/>
        <v/>
      </c>
      <c r="AD114" s="284" t="str">
        <f t="shared" si="64"/>
        <v/>
      </c>
      <c r="AE114" s="284" t="str">
        <f t="shared" si="64"/>
        <v/>
      </c>
      <c r="AF114" s="284" t="str">
        <f t="shared" si="64"/>
        <v/>
      </c>
      <c r="AG114" s="284" t="str">
        <f t="shared" si="64"/>
        <v/>
      </c>
      <c r="AH114" s="284" t="str">
        <f t="shared" si="64"/>
        <v/>
      </c>
      <c r="AI114" s="16"/>
    </row>
    <row r="115" spans="7:35" ht="20.100000000000001" customHeight="1" thickBot="1" x14ac:dyDescent="0.25">
      <c r="G115" s="15"/>
      <c r="H115" s="47" t="str">
        <f t="shared" si="5"/>
        <v/>
      </c>
      <c r="I115" s="48" t="str">
        <f t="shared" si="5"/>
        <v/>
      </c>
      <c r="J115" s="48" t="str">
        <f t="shared" si="5"/>
        <v/>
      </c>
      <c r="K115" s="149" t="str">
        <f t="shared" si="8"/>
        <v/>
      </c>
      <c r="L115" s="128" t="str">
        <f t="shared" ref="L115:S115" si="65">IF($J77="y","",L77)</f>
        <v/>
      </c>
      <c r="M115" s="286" t="str">
        <f t="shared" si="65"/>
        <v/>
      </c>
      <c r="N115" s="286" t="str">
        <f t="shared" si="65"/>
        <v/>
      </c>
      <c r="O115" s="286" t="str">
        <f t="shared" si="65"/>
        <v/>
      </c>
      <c r="P115" s="286" t="str">
        <f t="shared" si="65"/>
        <v/>
      </c>
      <c r="Q115" s="286" t="str">
        <f t="shared" si="65"/>
        <v/>
      </c>
      <c r="R115" s="286" t="str">
        <f t="shared" si="65"/>
        <v/>
      </c>
      <c r="S115" s="286" t="str">
        <f t="shared" si="65"/>
        <v/>
      </c>
      <c r="T115" s="286" t="str">
        <f t="shared" ref="T115:AH115" si="66">IF($J77="y","",T77)</f>
        <v/>
      </c>
      <c r="U115" s="286" t="str">
        <f t="shared" si="66"/>
        <v/>
      </c>
      <c r="V115" s="286" t="str">
        <f t="shared" si="66"/>
        <v/>
      </c>
      <c r="W115" s="286" t="str">
        <f t="shared" si="66"/>
        <v/>
      </c>
      <c r="X115" s="286" t="str">
        <f t="shared" si="66"/>
        <v/>
      </c>
      <c r="Y115" s="286" t="str">
        <f t="shared" si="66"/>
        <v/>
      </c>
      <c r="Z115" s="286" t="str">
        <f t="shared" si="66"/>
        <v/>
      </c>
      <c r="AA115" s="286" t="str">
        <f t="shared" si="66"/>
        <v/>
      </c>
      <c r="AB115" s="286" t="str">
        <f t="shared" si="66"/>
        <v/>
      </c>
      <c r="AC115" s="286" t="str">
        <f t="shared" si="66"/>
        <v/>
      </c>
      <c r="AD115" s="286" t="str">
        <f t="shared" si="66"/>
        <v/>
      </c>
      <c r="AE115" s="286" t="str">
        <f t="shared" si="66"/>
        <v/>
      </c>
      <c r="AF115" s="286" t="str">
        <f t="shared" si="66"/>
        <v/>
      </c>
      <c r="AG115" s="286" t="str">
        <f t="shared" si="66"/>
        <v/>
      </c>
      <c r="AH115" s="286" t="str">
        <f t="shared" si="66"/>
        <v/>
      </c>
      <c r="AI115" s="16"/>
    </row>
    <row r="116" spans="7:35" ht="20.100000000000001" customHeight="1" thickBot="1" x14ac:dyDescent="0.25">
      <c r="G116" s="15"/>
      <c r="H116" s="32"/>
      <c r="I116" s="33"/>
      <c r="J116" s="31" t="s">
        <v>39</v>
      </c>
      <c r="K116" s="150"/>
      <c r="L116" s="298">
        <f t="shared" ref="L116:AH116" si="67">IF(COUNT(L86:L115)&lt;1,"", AVERAGE(L86:L115))</f>
        <v>40.772668673512236</v>
      </c>
      <c r="M116" s="299">
        <f t="shared" si="67"/>
        <v>429.78973582722267</v>
      </c>
      <c r="N116" s="299">
        <f t="shared" si="67"/>
        <v>342.4057536885764</v>
      </c>
      <c r="O116" s="299">
        <f t="shared" si="67"/>
        <v>409.87448777072348</v>
      </c>
      <c r="P116" s="317">
        <f t="shared" si="67"/>
        <v>570.26593390928986</v>
      </c>
      <c r="Q116" s="299">
        <f t="shared" si="67"/>
        <v>430.00190825574435</v>
      </c>
      <c r="R116" s="299">
        <f t="shared" si="67"/>
        <v>313.26743839732194</v>
      </c>
      <c r="S116" s="299">
        <f t="shared" si="67"/>
        <v>318.22509260678203</v>
      </c>
      <c r="T116" s="299">
        <f t="shared" si="67"/>
        <v>191.34772220803683</v>
      </c>
      <c r="U116" s="299">
        <f t="shared" si="67"/>
        <v>1857.2988241960411</v>
      </c>
      <c r="V116" s="299">
        <f t="shared" si="67"/>
        <v>1176.8150169078885</v>
      </c>
      <c r="W116" s="299">
        <f t="shared" si="67"/>
        <v>2553.606623568111</v>
      </c>
      <c r="X116" s="299">
        <f t="shared" si="67"/>
        <v>3452.4699635862971</v>
      </c>
      <c r="Y116" s="299">
        <f t="shared" si="67"/>
        <v>321.81225191015449</v>
      </c>
      <c r="Z116" s="299">
        <f t="shared" si="67"/>
        <v>72.700377984549689</v>
      </c>
      <c r="AA116" s="299">
        <f t="shared" si="67"/>
        <v>895.83386104989154</v>
      </c>
      <c r="AB116" s="299">
        <f t="shared" si="67"/>
        <v>438.75245784599713</v>
      </c>
      <c r="AC116" s="299">
        <f t="shared" si="67"/>
        <v>266.91686284943552</v>
      </c>
      <c r="AD116" s="299">
        <f t="shared" si="67"/>
        <v>702.28866533897167</v>
      </c>
      <c r="AE116" s="299">
        <f t="shared" si="67"/>
        <v>113.152463316362</v>
      </c>
      <c r="AF116" s="299">
        <f t="shared" si="67"/>
        <v>867.43505268405704</v>
      </c>
      <c r="AG116" s="299">
        <f t="shared" si="67"/>
        <v>800.17658270951904</v>
      </c>
      <c r="AH116" s="299">
        <f t="shared" si="67"/>
        <v>1014.2503430362964</v>
      </c>
      <c r="AI116" s="16"/>
    </row>
    <row r="117" spans="7:35" ht="20.100000000000001" customHeight="1" thickBot="1" x14ac:dyDescent="0.25">
      <c r="G117" s="20"/>
      <c r="H117" s="54"/>
      <c r="I117" s="54"/>
      <c r="J117" s="54"/>
      <c r="K117" s="154"/>
      <c r="L117" s="300"/>
      <c r="M117" s="300"/>
      <c r="N117" s="300"/>
      <c r="O117" s="300"/>
      <c r="P117" s="300"/>
      <c r="Q117" s="300"/>
      <c r="R117" s="300"/>
      <c r="S117" s="300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8"/>
    </row>
    <row r="118" spans="7:35" ht="20.100000000000001" customHeight="1" x14ac:dyDescent="0.2">
      <c r="K118" s="145"/>
      <c r="AI118" s="11"/>
    </row>
    <row r="119" spans="7:35" ht="20.100000000000001" customHeight="1" x14ac:dyDescent="0.2">
      <c r="K119" s="145"/>
      <c r="AI119" s="11"/>
    </row>
    <row r="120" spans="7:35" ht="20.100000000000001" customHeight="1" thickBot="1" x14ac:dyDescent="0.25">
      <c r="H120" s="38" t="s">
        <v>421</v>
      </c>
      <c r="K120" s="145"/>
      <c r="AI120" s="11"/>
    </row>
    <row r="121" spans="7:35" ht="20.100000000000001" customHeight="1" thickBot="1" x14ac:dyDescent="0.25">
      <c r="G121" s="12"/>
      <c r="H121" s="13"/>
      <c r="I121" s="13"/>
      <c r="J121" s="13"/>
      <c r="K121" s="146"/>
      <c r="L121" s="146"/>
      <c r="M121" s="146"/>
      <c r="N121" s="146"/>
      <c r="O121" s="146"/>
      <c r="P121" s="30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"/>
    </row>
    <row r="122" spans="7:35" ht="20.100000000000001" customHeight="1" x14ac:dyDescent="0.2">
      <c r="G122" s="15"/>
      <c r="H122" s="473" t="s">
        <v>38</v>
      </c>
      <c r="I122" s="476" t="s">
        <v>52</v>
      </c>
      <c r="J122" s="476" t="s">
        <v>72</v>
      </c>
      <c r="K122" s="532" t="s">
        <v>63</v>
      </c>
      <c r="L122" s="529" t="s">
        <v>406</v>
      </c>
      <c r="M122" s="530"/>
      <c r="N122" s="530"/>
      <c r="O122" s="530"/>
      <c r="P122" s="530"/>
      <c r="Q122" s="530"/>
      <c r="R122" s="530"/>
      <c r="S122" s="530"/>
      <c r="T122" s="530"/>
      <c r="U122" s="530"/>
      <c r="V122" s="530"/>
      <c r="W122" s="530"/>
      <c r="X122" s="530"/>
      <c r="Y122" s="530"/>
      <c r="Z122" s="530"/>
      <c r="AA122" s="530"/>
      <c r="AB122" s="530"/>
      <c r="AC122" s="530"/>
      <c r="AD122" s="530"/>
      <c r="AE122" s="530"/>
      <c r="AF122" s="530"/>
      <c r="AG122" s="531"/>
      <c r="AH122" s="527" t="s">
        <v>122</v>
      </c>
      <c r="AI122" s="16"/>
    </row>
    <row r="123" spans="7:35" ht="20.100000000000001" customHeight="1" thickBot="1" x14ac:dyDescent="0.25">
      <c r="G123" s="15"/>
      <c r="H123" s="475"/>
      <c r="I123" s="478"/>
      <c r="J123" s="478"/>
      <c r="K123" s="533"/>
      <c r="L123" s="427" t="s">
        <v>100</v>
      </c>
      <c r="M123" s="307" t="s">
        <v>101</v>
      </c>
      <c r="N123" s="428" t="s">
        <v>102</v>
      </c>
      <c r="O123" s="430" t="s">
        <v>103</v>
      </c>
      <c r="P123" s="430" t="s">
        <v>104</v>
      </c>
      <c r="Q123" s="308" t="s">
        <v>105</v>
      </c>
      <c r="R123" s="323" t="s">
        <v>107</v>
      </c>
      <c r="S123" s="307" t="s">
        <v>106</v>
      </c>
      <c r="T123" s="324" t="s">
        <v>108</v>
      </c>
      <c r="U123" s="324" t="s">
        <v>109</v>
      </c>
      <c r="V123" s="324" t="s">
        <v>110</v>
      </c>
      <c r="W123" s="324" t="s">
        <v>111</v>
      </c>
      <c r="X123" s="324" t="s">
        <v>112</v>
      </c>
      <c r="Y123" s="428" t="s">
        <v>113</v>
      </c>
      <c r="Z123" s="308" t="s">
        <v>121</v>
      </c>
      <c r="AA123" s="428" t="s">
        <v>114</v>
      </c>
      <c r="AB123" s="308" t="s">
        <v>115</v>
      </c>
      <c r="AC123" s="430" t="s">
        <v>116</v>
      </c>
      <c r="AD123" s="308" t="s">
        <v>117</v>
      </c>
      <c r="AE123" s="308" t="s">
        <v>118</v>
      </c>
      <c r="AF123" s="430" t="s">
        <v>119</v>
      </c>
      <c r="AG123" s="430" t="s">
        <v>120</v>
      </c>
      <c r="AH123" s="528"/>
      <c r="AI123" s="16"/>
    </row>
    <row r="124" spans="7:35" ht="20.100000000000001" customHeight="1" x14ac:dyDescent="0.2">
      <c r="G124" s="15"/>
      <c r="H124" s="39" t="str">
        <f t="shared" ref="H124:J124" si="68">IF(H86="","",H86)</f>
        <v>2015/23390</v>
      </c>
      <c r="I124" s="40" t="str">
        <f t="shared" si="68"/>
        <v>Area i</v>
      </c>
      <c r="J124" s="40" t="str">
        <f t="shared" si="68"/>
        <v/>
      </c>
      <c r="K124" s="147">
        <f>IF(J124="y","",K86)</f>
        <v>1</v>
      </c>
      <c r="L124" s="297">
        <f>IF(L86="","",IF(L86=0,0,(ROUND(L86,3-1-INT(LOG10(ABS(L86)))))))</f>
        <v>24.1</v>
      </c>
      <c r="M124" s="280">
        <f t="shared" ref="M124:AH124" si="69">IF(M86="","",IF(M86=0,0,(ROUND(M86,3-1-INT(LOG10(ABS(M86)))))))</f>
        <v>116</v>
      </c>
      <c r="N124" s="280">
        <f t="shared" si="69"/>
        <v>108</v>
      </c>
      <c r="O124" s="280">
        <f t="shared" si="69"/>
        <v>291</v>
      </c>
      <c r="P124" s="280">
        <f t="shared" si="69"/>
        <v>287</v>
      </c>
      <c r="Q124" s="280">
        <f t="shared" si="69"/>
        <v>278</v>
      </c>
      <c r="R124" s="280">
        <f t="shared" si="69"/>
        <v>228</v>
      </c>
      <c r="S124" s="280">
        <f t="shared" si="69"/>
        <v>231</v>
      </c>
      <c r="T124" s="280">
        <f t="shared" si="69"/>
        <v>138</v>
      </c>
      <c r="U124" s="280">
        <f t="shared" si="69"/>
        <v>704</v>
      </c>
      <c r="V124" s="280">
        <f t="shared" si="69"/>
        <v>570</v>
      </c>
      <c r="W124" s="280">
        <f t="shared" si="69"/>
        <v>886</v>
      </c>
      <c r="X124" s="280">
        <f t="shared" si="69"/>
        <v>1190</v>
      </c>
      <c r="Y124" s="280">
        <f t="shared" si="69"/>
        <v>233</v>
      </c>
      <c r="Z124" s="280">
        <f t="shared" si="69"/>
        <v>52.9</v>
      </c>
      <c r="AA124" s="280">
        <f t="shared" si="69"/>
        <v>640</v>
      </c>
      <c r="AB124" s="280">
        <f t="shared" si="69"/>
        <v>145</v>
      </c>
      <c r="AC124" s="280">
        <f t="shared" si="69"/>
        <v>208</v>
      </c>
      <c r="AD124" s="280">
        <f t="shared" si="69"/>
        <v>338</v>
      </c>
      <c r="AE124" s="280">
        <f t="shared" si="69"/>
        <v>105</v>
      </c>
      <c r="AF124" s="280">
        <f t="shared" si="69"/>
        <v>395</v>
      </c>
      <c r="AG124" s="280">
        <f t="shared" si="69"/>
        <v>545</v>
      </c>
      <c r="AH124" s="280">
        <f t="shared" si="69"/>
        <v>577</v>
      </c>
      <c r="AI124" s="16"/>
    </row>
    <row r="125" spans="7:35" ht="20.100000000000001" customHeight="1" x14ac:dyDescent="0.2">
      <c r="G125" s="15"/>
      <c r="H125" s="42" t="str">
        <f t="shared" ref="H125:J125" si="70">IF(H87="","",H87)</f>
        <v>2015/23391</v>
      </c>
      <c r="I125" s="43" t="str">
        <f t="shared" si="70"/>
        <v>Area i</v>
      </c>
      <c r="J125" s="43" t="str">
        <f t="shared" si="70"/>
        <v/>
      </c>
      <c r="K125" s="148">
        <f t="shared" ref="K125:K153" si="71">IF(J125="y","",K87)</f>
        <v>2</v>
      </c>
      <c r="L125" s="127">
        <f t="shared" ref="L125:AH125" si="72">IF(L87="","",IF(L87=0,0,(ROUND(L87,3-1-INT(LOG10(ABS(L87)))))))</f>
        <v>30.3</v>
      </c>
      <c r="M125" s="284">
        <f t="shared" si="72"/>
        <v>160</v>
      </c>
      <c r="N125" s="284">
        <f t="shared" si="72"/>
        <v>137</v>
      </c>
      <c r="O125" s="284">
        <f t="shared" si="72"/>
        <v>357</v>
      </c>
      <c r="P125" s="284">
        <f t="shared" si="72"/>
        <v>331</v>
      </c>
      <c r="Q125" s="284">
        <f t="shared" si="72"/>
        <v>324</v>
      </c>
      <c r="R125" s="284">
        <f t="shared" si="72"/>
        <v>260</v>
      </c>
      <c r="S125" s="284">
        <f t="shared" si="72"/>
        <v>260</v>
      </c>
      <c r="T125" s="284">
        <f t="shared" si="72"/>
        <v>162</v>
      </c>
      <c r="U125" s="284">
        <f t="shared" si="72"/>
        <v>845</v>
      </c>
      <c r="V125" s="284">
        <f t="shared" si="72"/>
        <v>649</v>
      </c>
      <c r="W125" s="284">
        <f t="shared" si="72"/>
        <v>1130</v>
      </c>
      <c r="X125" s="284">
        <f t="shared" si="72"/>
        <v>1500</v>
      </c>
      <c r="Y125" s="284">
        <f t="shared" si="72"/>
        <v>267</v>
      </c>
      <c r="Z125" s="284">
        <f t="shared" si="72"/>
        <v>59.1</v>
      </c>
      <c r="AA125" s="284">
        <f t="shared" si="72"/>
        <v>761</v>
      </c>
      <c r="AB125" s="284">
        <f t="shared" si="72"/>
        <v>192</v>
      </c>
      <c r="AC125" s="284">
        <f t="shared" si="72"/>
        <v>240</v>
      </c>
      <c r="AD125" s="284">
        <f t="shared" si="72"/>
        <v>434</v>
      </c>
      <c r="AE125" s="284">
        <f t="shared" si="72"/>
        <v>125</v>
      </c>
      <c r="AF125" s="284">
        <f t="shared" si="72"/>
        <v>482</v>
      </c>
      <c r="AG125" s="284">
        <f t="shared" si="72"/>
        <v>652</v>
      </c>
      <c r="AH125" s="284">
        <f t="shared" si="72"/>
        <v>649</v>
      </c>
      <c r="AI125" s="16"/>
    </row>
    <row r="126" spans="7:35" ht="20.100000000000001" customHeight="1" x14ac:dyDescent="0.2">
      <c r="G126" s="15"/>
      <c r="H126" s="42" t="str">
        <f t="shared" ref="H126:J126" si="73">IF(H88="","",H88)</f>
        <v>2015/23392</v>
      </c>
      <c r="I126" s="43" t="str">
        <f t="shared" si="73"/>
        <v>Area i</v>
      </c>
      <c r="J126" s="43" t="str">
        <f t="shared" si="73"/>
        <v/>
      </c>
      <c r="K126" s="148">
        <f t="shared" si="71"/>
        <v>3</v>
      </c>
      <c r="L126" s="127">
        <f t="shared" ref="L126:AH126" si="74">IF(L88="","",IF(L88=0,0,(ROUND(L88,3-1-INT(LOG10(ABS(L88)))))))</f>
        <v>28.5</v>
      </c>
      <c r="M126" s="284">
        <f t="shared" si="74"/>
        <v>127</v>
      </c>
      <c r="N126" s="284">
        <f t="shared" si="74"/>
        <v>132</v>
      </c>
      <c r="O126" s="284">
        <f t="shared" si="74"/>
        <v>375</v>
      </c>
      <c r="P126" s="284">
        <f t="shared" si="74"/>
        <v>362</v>
      </c>
      <c r="Q126" s="284">
        <f t="shared" si="74"/>
        <v>361</v>
      </c>
      <c r="R126" s="284">
        <f t="shared" si="74"/>
        <v>303</v>
      </c>
      <c r="S126" s="284">
        <f t="shared" si="74"/>
        <v>297</v>
      </c>
      <c r="T126" s="284">
        <f t="shared" si="74"/>
        <v>183</v>
      </c>
      <c r="U126" s="284">
        <f t="shared" si="74"/>
        <v>725</v>
      </c>
      <c r="V126" s="284">
        <f t="shared" si="74"/>
        <v>590</v>
      </c>
      <c r="W126" s="284">
        <f t="shared" si="74"/>
        <v>921</v>
      </c>
      <c r="X126" s="284">
        <f t="shared" si="74"/>
        <v>1130</v>
      </c>
      <c r="Y126" s="284">
        <f t="shared" si="74"/>
        <v>280</v>
      </c>
      <c r="Z126" s="284">
        <f t="shared" si="74"/>
        <v>65.2</v>
      </c>
      <c r="AA126" s="284">
        <f t="shared" si="74"/>
        <v>797</v>
      </c>
      <c r="AB126" s="284">
        <f t="shared" si="74"/>
        <v>161</v>
      </c>
      <c r="AC126" s="284">
        <f t="shared" si="74"/>
        <v>269</v>
      </c>
      <c r="AD126" s="284">
        <f t="shared" si="74"/>
        <v>364</v>
      </c>
      <c r="AE126" s="284">
        <f t="shared" si="74"/>
        <v>133</v>
      </c>
      <c r="AF126" s="284">
        <f t="shared" si="74"/>
        <v>448</v>
      </c>
      <c r="AG126" s="284">
        <f t="shared" si="74"/>
        <v>717</v>
      </c>
      <c r="AH126" s="284">
        <f t="shared" si="74"/>
        <v>670</v>
      </c>
      <c r="AI126" s="16"/>
    </row>
    <row r="127" spans="7:35" ht="20.100000000000001" customHeight="1" x14ac:dyDescent="0.2">
      <c r="G127" s="15"/>
      <c r="H127" s="42" t="str">
        <f t="shared" ref="H127:J127" si="75">IF(H89="","",H89)</f>
        <v>2015/23393</v>
      </c>
      <c r="I127" s="43" t="str">
        <f t="shared" si="75"/>
        <v>Area i</v>
      </c>
      <c r="J127" s="43" t="str">
        <f t="shared" si="75"/>
        <v/>
      </c>
      <c r="K127" s="148">
        <f t="shared" si="71"/>
        <v>4</v>
      </c>
      <c r="L127" s="127">
        <f t="shared" ref="L127:AH127" si="76">IF(L89="","",IF(L89=0,0,(ROUND(L89,3-1-INT(LOG10(ABS(L89)))))))</f>
        <v>23.8</v>
      </c>
      <c r="M127" s="284">
        <f t="shared" si="76"/>
        <v>105</v>
      </c>
      <c r="N127" s="284">
        <f t="shared" si="76"/>
        <v>111</v>
      </c>
      <c r="O127" s="284">
        <f t="shared" si="76"/>
        <v>318</v>
      </c>
      <c r="P127" s="284">
        <f t="shared" si="76"/>
        <v>310</v>
      </c>
      <c r="Q127" s="284">
        <f t="shared" si="76"/>
        <v>308</v>
      </c>
      <c r="R127" s="284">
        <f t="shared" si="76"/>
        <v>251</v>
      </c>
      <c r="S127" s="284">
        <f t="shared" si="76"/>
        <v>253</v>
      </c>
      <c r="T127" s="284">
        <f t="shared" si="76"/>
        <v>150</v>
      </c>
      <c r="U127" s="284">
        <f t="shared" si="76"/>
        <v>614</v>
      </c>
      <c r="V127" s="284">
        <f t="shared" si="76"/>
        <v>553</v>
      </c>
      <c r="W127" s="284">
        <f t="shared" si="76"/>
        <v>767</v>
      </c>
      <c r="X127" s="284">
        <f t="shared" si="76"/>
        <v>1050</v>
      </c>
      <c r="Y127" s="284">
        <f t="shared" si="76"/>
        <v>271</v>
      </c>
      <c r="Z127" s="284">
        <f t="shared" si="76"/>
        <v>56</v>
      </c>
      <c r="AA127" s="284">
        <f t="shared" si="76"/>
        <v>724</v>
      </c>
      <c r="AB127" s="284">
        <f t="shared" si="76"/>
        <v>140</v>
      </c>
      <c r="AC127" s="284">
        <f t="shared" si="76"/>
        <v>230</v>
      </c>
      <c r="AD127" s="284">
        <f t="shared" si="76"/>
        <v>327</v>
      </c>
      <c r="AE127" s="284">
        <f t="shared" si="76"/>
        <v>127</v>
      </c>
      <c r="AF127" s="284">
        <f t="shared" si="76"/>
        <v>400</v>
      </c>
      <c r="AG127" s="284">
        <f t="shared" si="76"/>
        <v>614</v>
      </c>
      <c r="AH127" s="284">
        <f t="shared" si="76"/>
        <v>567</v>
      </c>
      <c r="AI127" s="16"/>
    </row>
    <row r="128" spans="7:35" ht="20.100000000000001" customHeight="1" x14ac:dyDescent="0.2">
      <c r="G128" s="15"/>
      <c r="H128" s="42" t="str">
        <f t="shared" ref="H128:J128" si="77">IF(H90="","",H90)</f>
        <v>2015/23394</v>
      </c>
      <c r="I128" s="43" t="str">
        <f t="shared" si="77"/>
        <v>Area i</v>
      </c>
      <c r="J128" s="43" t="str">
        <f t="shared" si="77"/>
        <v/>
      </c>
      <c r="K128" s="148">
        <f t="shared" si="71"/>
        <v>5</v>
      </c>
      <c r="L128" s="127">
        <f t="shared" ref="L128:AH128" si="78">IF(L90="","",IF(L90=0,0,(ROUND(L90,3-1-INT(LOG10(ABS(L90)))))))</f>
        <v>39.4</v>
      </c>
      <c r="M128" s="284">
        <f t="shared" si="78"/>
        <v>214</v>
      </c>
      <c r="N128" s="284">
        <f t="shared" si="78"/>
        <v>181</v>
      </c>
      <c r="O128" s="284">
        <f t="shared" si="78"/>
        <v>443</v>
      </c>
      <c r="P128" s="284">
        <f t="shared" si="78"/>
        <v>413</v>
      </c>
      <c r="Q128" s="284">
        <f t="shared" si="78"/>
        <v>413</v>
      </c>
      <c r="R128" s="284">
        <f t="shared" si="78"/>
        <v>312</v>
      </c>
      <c r="S128" s="284">
        <f t="shared" si="78"/>
        <v>341</v>
      </c>
      <c r="T128" s="284">
        <f t="shared" si="78"/>
        <v>211</v>
      </c>
      <c r="U128" s="284">
        <f t="shared" si="78"/>
        <v>1140</v>
      </c>
      <c r="V128" s="284">
        <f t="shared" si="78"/>
        <v>820</v>
      </c>
      <c r="W128" s="284">
        <f t="shared" si="78"/>
        <v>1560</v>
      </c>
      <c r="X128" s="284">
        <f t="shared" si="78"/>
        <v>2020</v>
      </c>
      <c r="Y128" s="284">
        <f t="shared" si="78"/>
        <v>317</v>
      </c>
      <c r="Z128" s="284">
        <f t="shared" si="78"/>
        <v>72.2</v>
      </c>
      <c r="AA128" s="284">
        <f t="shared" si="78"/>
        <v>977</v>
      </c>
      <c r="AB128" s="284">
        <f t="shared" si="78"/>
        <v>242</v>
      </c>
      <c r="AC128" s="284">
        <f t="shared" si="78"/>
        <v>280</v>
      </c>
      <c r="AD128" s="284">
        <f t="shared" si="78"/>
        <v>600</v>
      </c>
      <c r="AE128" s="284">
        <f t="shared" si="78"/>
        <v>139</v>
      </c>
      <c r="AF128" s="284">
        <f t="shared" si="78"/>
        <v>663</v>
      </c>
      <c r="AG128" s="284">
        <f t="shared" si="78"/>
        <v>856</v>
      </c>
      <c r="AH128" s="284">
        <f t="shared" si="78"/>
        <v>863</v>
      </c>
      <c r="AI128" s="16"/>
    </row>
    <row r="129" spans="7:35" ht="20.100000000000001" customHeight="1" x14ac:dyDescent="0.2">
      <c r="G129" s="15"/>
      <c r="H129" s="42" t="str">
        <f t="shared" ref="H129:J129" si="79">IF(H91="","",H91)</f>
        <v>2015/23395</v>
      </c>
      <c r="I129" s="43" t="str">
        <f t="shared" si="79"/>
        <v>Area i</v>
      </c>
      <c r="J129" s="43" t="str">
        <f t="shared" si="79"/>
        <v/>
      </c>
      <c r="K129" s="148">
        <f t="shared" si="71"/>
        <v>6</v>
      </c>
      <c r="L129" s="127">
        <f t="shared" ref="L129:AH129" si="80">IF(L91="","",IF(L91=0,0,(ROUND(L91,3-1-INT(LOG10(ABS(L91)))))))</f>
        <v>25.2</v>
      </c>
      <c r="M129" s="284">
        <f t="shared" si="80"/>
        <v>134</v>
      </c>
      <c r="N129" s="284">
        <f t="shared" si="80"/>
        <v>109</v>
      </c>
      <c r="O129" s="284">
        <f t="shared" si="80"/>
        <v>229</v>
      </c>
      <c r="P129" s="284">
        <f t="shared" si="80"/>
        <v>202</v>
      </c>
      <c r="Q129" s="284">
        <f t="shared" si="80"/>
        <v>187</v>
      </c>
      <c r="R129" s="284">
        <f t="shared" si="80"/>
        <v>184</v>
      </c>
      <c r="S129" s="284">
        <f t="shared" si="80"/>
        <v>184</v>
      </c>
      <c r="T129" s="284">
        <f t="shared" si="80"/>
        <v>86.4</v>
      </c>
      <c r="U129" s="284">
        <f t="shared" si="80"/>
        <v>659</v>
      </c>
      <c r="V129" s="284">
        <f t="shared" si="80"/>
        <v>690</v>
      </c>
      <c r="W129" s="284">
        <f t="shared" si="80"/>
        <v>938</v>
      </c>
      <c r="X129" s="284">
        <f t="shared" si="80"/>
        <v>1380</v>
      </c>
      <c r="Y129" s="284">
        <f t="shared" si="80"/>
        <v>202</v>
      </c>
      <c r="Z129" s="284">
        <f t="shared" si="80"/>
        <v>36</v>
      </c>
      <c r="AA129" s="284">
        <f t="shared" si="80"/>
        <v>527</v>
      </c>
      <c r="AB129" s="284">
        <f t="shared" si="80"/>
        <v>143</v>
      </c>
      <c r="AC129" s="284">
        <f t="shared" si="80"/>
        <v>131</v>
      </c>
      <c r="AD129" s="284">
        <f t="shared" si="80"/>
        <v>532</v>
      </c>
      <c r="AE129" s="284">
        <f t="shared" si="80"/>
        <v>190</v>
      </c>
      <c r="AF129" s="284">
        <f t="shared" si="80"/>
        <v>543</v>
      </c>
      <c r="AG129" s="284">
        <f t="shared" si="80"/>
        <v>469</v>
      </c>
      <c r="AH129" s="284">
        <f t="shared" si="80"/>
        <v>638</v>
      </c>
      <c r="AI129" s="16"/>
    </row>
    <row r="130" spans="7:35" ht="20.100000000000001" customHeight="1" x14ac:dyDescent="0.2">
      <c r="G130" s="15"/>
      <c r="H130" s="42" t="str">
        <f t="shared" ref="H130:J130" si="81">IF(H92="","",H92)</f>
        <v>2015/23396</v>
      </c>
      <c r="I130" s="43" t="str">
        <f t="shared" si="81"/>
        <v>Area i</v>
      </c>
      <c r="J130" s="43" t="str">
        <f t="shared" si="81"/>
        <v/>
      </c>
      <c r="K130" s="148">
        <f t="shared" si="71"/>
        <v>7</v>
      </c>
      <c r="L130" s="127">
        <f t="shared" ref="L130:AH130" si="82">IF(L92="","",IF(L92=0,0,(ROUND(L92,3-1-INT(LOG10(ABS(L92)))))))</f>
        <v>36.5</v>
      </c>
      <c r="M130" s="284">
        <f t="shared" si="82"/>
        <v>285</v>
      </c>
      <c r="N130" s="284">
        <f t="shared" si="82"/>
        <v>203</v>
      </c>
      <c r="O130" s="284">
        <f t="shared" si="82"/>
        <v>467</v>
      </c>
      <c r="P130" s="284">
        <f t="shared" si="82"/>
        <v>380</v>
      </c>
      <c r="Q130" s="284">
        <f t="shared" si="82"/>
        <v>373</v>
      </c>
      <c r="R130" s="284">
        <f t="shared" si="82"/>
        <v>310</v>
      </c>
      <c r="S130" s="284">
        <f t="shared" si="82"/>
        <v>353</v>
      </c>
      <c r="T130" s="284">
        <f t="shared" si="82"/>
        <v>201</v>
      </c>
      <c r="U130" s="284">
        <f t="shared" si="82"/>
        <v>2420</v>
      </c>
      <c r="V130" s="284">
        <f t="shared" si="82"/>
        <v>1360</v>
      </c>
      <c r="W130" s="284">
        <f t="shared" si="82"/>
        <v>3700</v>
      </c>
      <c r="X130" s="284">
        <f t="shared" si="82"/>
        <v>4900</v>
      </c>
      <c r="Y130" s="284">
        <f t="shared" si="82"/>
        <v>379</v>
      </c>
      <c r="Z130" s="284">
        <f t="shared" si="82"/>
        <v>70.099999999999994</v>
      </c>
      <c r="AA130" s="284">
        <f t="shared" si="82"/>
        <v>889</v>
      </c>
      <c r="AB130" s="284">
        <f t="shared" si="82"/>
        <v>314</v>
      </c>
      <c r="AC130" s="284">
        <f t="shared" si="82"/>
        <v>250</v>
      </c>
      <c r="AD130" s="284">
        <f t="shared" si="82"/>
        <v>949</v>
      </c>
      <c r="AE130" s="284">
        <f t="shared" si="82"/>
        <v>142</v>
      </c>
      <c r="AF130" s="284">
        <f t="shared" si="82"/>
        <v>972</v>
      </c>
      <c r="AG130" s="284">
        <f t="shared" si="82"/>
        <v>816</v>
      </c>
      <c r="AH130" s="284">
        <f t="shared" si="82"/>
        <v>1180</v>
      </c>
      <c r="AI130" s="16"/>
    </row>
    <row r="131" spans="7:35" ht="20.100000000000001" customHeight="1" x14ac:dyDescent="0.2">
      <c r="G131" s="15"/>
      <c r="H131" s="42" t="str">
        <f t="shared" ref="H131:J131" si="83">IF(H93="","",H93)</f>
        <v>2015/23397</v>
      </c>
      <c r="I131" s="43" t="str">
        <f t="shared" si="83"/>
        <v>Area i</v>
      </c>
      <c r="J131" s="43" t="str">
        <f t="shared" si="83"/>
        <v/>
      </c>
      <c r="K131" s="148">
        <f t="shared" si="71"/>
        <v>8</v>
      </c>
      <c r="L131" s="127">
        <f t="shared" ref="L131:AH131" si="84">IF(L93="","",IF(L93=0,0,(ROUND(L93,3-1-INT(LOG10(ABS(L93)))))))</f>
        <v>103</v>
      </c>
      <c r="M131" s="284">
        <f t="shared" si="84"/>
        <v>509</v>
      </c>
      <c r="N131" s="284">
        <f t="shared" si="84"/>
        <v>648</v>
      </c>
      <c r="O131" s="284">
        <f t="shared" si="84"/>
        <v>1290</v>
      </c>
      <c r="P131" s="284">
        <f t="shared" si="84"/>
        <v>940</v>
      </c>
      <c r="Q131" s="284">
        <f t="shared" si="84"/>
        <v>937</v>
      </c>
      <c r="R131" s="284">
        <f t="shared" si="84"/>
        <v>567</v>
      </c>
      <c r="S131" s="284">
        <f t="shared" si="84"/>
        <v>651</v>
      </c>
      <c r="T131" s="284">
        <f t="shared" si="84"/>
        <v>450</v>
      </c>
      <c r="U131" s="284">
        <f t="shared" si="84"/>
        <v>1820</v>
      </c>
      <c r="V131" s="284">
        <f t="shared" si="84"/>
        <v>1680</v>
      </c>
      <c r="W131" s="284">
        <f t="shared" si="84"/>
        <v>2680</v>
      </c>
      <c r="X131" s="284">
        <f t="shared" si="84"/>
        <v>3450</v>
      </c>
      <c r="Y131" s="284">
        <f t="shared" si="84"/>
        <v>904</v>
      </c>
      <c r="Z131" s="284">
        <f t="shared" si="84"/>
        <v>146</v>
      </c>
      <c r="AA131" s="284">
        <f t="shared" si="84"/>
        <v>2710</v>
      </c>
      <c r="AB131" s="284">
        <f t="shared" si="84"/>
        <v>593</v>
      </c>
      <c r="AC131" s="284">
        <f t="shared" si="84"/>
        <v>574</v>
      </c>
      <c r="AD131" s="284">
        <f t="shared" si="84"/>
        <v>827</v>
      </c>
      <c r="AE131" s="284">
        <f t="shared" si="84"/>
        <v>220</v>
      </c>
      <c r="AF131" s="284">
        <f t="shared" si="84"/>
        <v>2050</v>
      </c>
      <c r="AG131" s="284">
        <f t="shared" si="84"/>
        <v>2550</v>
      </c>
      <c r="AH131" s="284">
        <f t="shared" si="84"/>
        <v>1530</v>
      </c>
      <c r="AI131" s="16"/>
    </row>
    <row r="132" spans="7:35" ht="20.100000000000001" customHeight="1" x14ac:dyDescent="0.2">
      <c r="G132" s="15"/>
      <c r="H132" s="42" t="str">
        <f t="shared" ref="H132:J132" si="85">IF(H94="","",H94)</f>
        <v>2015/23398</v>
      </c>
      <c r="I132" s="43" t="str">
        <f t="shared" si="85"/>
        <v>Area i</v>
      </c>
      <c r="J132" s="43" t="str">
        <f t="shared" si="85"/>
        <v/>
      </c>
      <c r="K132" s="148">
        <f t="shared" si="71"/>
        <v>9</v>
      </c>
      <c r="L132" s="127">
        <f t="shared" ref="L132:AH132" si="86">IF(L94="","",IF(L94=0,0,(ROUND(L94,3-1-INT(LOG10(ABS(L94)))))))</f>
        <v>71</v>
      </c>
      <c r="M132" s="284">
        <f t="shared" si="86"/>
        <v>491</v>
      </c>
      <c r="N132" s="284">
        <f t="shared" si="86"/>
        <v>433</v>
      </c>
      <c r="O132" s="284">
        <f t="shared" si="86"/>
        <v>762</v>
      </c>
      <c r="P132" s="284">
        <f t="shared" si="86"/>
        <v>677</v>
      </c>
      <c r="Q132" s="284">
        <f t="shared" si="86"/>
        <v>667</v>
      </c>
      <c r="R132" s="284">
        <f t="shared" si="86"/>
        <v>482</v>
      </c>
      <c r="S132" s="284">
        <f t="shared" si="86"/>
        <v>521</v>
      </c>
      <c r="T132" s="284">
        <f t="shared" si="86"/>
        <v>335</v>
      </c>
      <c r="U132" s="284">
        <f t="shared" si="86"/>
        <v>1750</v>
      </c>
      <c r="V132" s="284">
        <f t="shared" si="86"/>
        <v>1320</v>
      </c>
      <c r="W132" s="284">
        <f t="shared" si="86"/>
        <v>2710</v>
      </c>
      <c r="X132" s="284">
        <f t="shared" si="86"/>
        <v>3580</v>
      </c>
      <c r="Y132" s="284">
        <f t="shared" si="86"/>
        <v>557</v>
      </c>
      <c r="Z132" s="284">
        <f t="shared" si="86"/>
        <v>115</v>
      </c>
      <c r="AA132" s="284">
        <f t="shared" si="86"/>
        <v>1570</v>
      </c>
      <c r="AB132" s="284">
        <f t="shared" si="86"/>
        <v>491</v>
      </c>
      <c r="AC132" s="284">
        <f t="shared" si="86"/>
        <v>469</v>
      </c>
      <c r="AD132" s="284">
        <f t="shared" si="86"/>
        <v>872</v>
      </c>
      <c r="AE132" s="284">
        <f t="shared" si="86"/>
        <v>165</v>
      </c>
      <c r="AF132" s="284">
        <f t="shared" si="86"/>
        <v>999</v>
      </c>
      <c r="AG132" s="284">
        <f t="shared" si="86"/>
        <v>1380</v>
      </c>
      <c r="AH132" s="284">
        <f t="shared" si="86"/>
        <v>1400</v>
      </c>
      <c r="AI132" s="16"/>
    </row>
    <row r="133" spans="7:35" ht="20.100000000000001" customHeight="1" x14ac:dyDescent="0.2">
      <c r="G133" s="15"/>
      <c r="H133" s="42" t="str">
        <f t="shared" ref="H133:J133" si="87">IF(H95="","",H95)</f>
        <v>2015/23399</v>
      </c>
      <c r="I133" s="43" t="str">
        <f t="shared" si="87"/>
        <v>Area i</v>
      </c>
      <c r="J133" s="43" t="str">
        <f t="shared" si="87"/>
        <v/>
      </c>
      <c r="K133" s="148">
        <f t="shared" si="71"/>
        <v>10</v>
      </c>
      <c r="L133" s="127">
        <f t="shared" ref="L133:AH133" si="88">IF(L95="","",IF(L95=0,0,(ROUND(L95,3-1-INT(LOG10(ABS(L95)))))))</f>
        <v>63.5</v>
      </c>
      <c r="M133" s="284">
        <f t="shared" si="88"/>
        <v>446</v>
      </c>
      <c r="N133" s="284">
        <f t="shared" si="88"/>
        <v>3850</v>
      </c>
      <c r="O133" s="284">
        <f t="shared" si="88"/>
        <v>707</v>
      </c>
      <c r="P133" s="284">
        <f t="shared" si="88"/>
        <v>588</v>
      </c>
      <c r="Q133" s="284">
        <f t="shared" si="88"/>
        <v>641</v>
      </c>
      <c r="R133" s="284">
        <f t="shared" si="88"/>
        <v>438</v>
      </c>
      <c r="S133" s="284">
        <f t="shared" si="88"/>
        <v>393</v>
      </c>
      <c r="T133" s="284">
        <f t="shared" si="88"/>
        <v>308</v>
      </c>
      <c r="U133" s="284">
        <f t="shared" si="88"/>
        <v>1550</v>
      </c>
      <c r="V133" s="284">
        <f t="shared" si="88"/>
        <v>1820</v>
      </c>
      <c r="W133" s="284">
        <f t="shared" si="88"/>
        <v>1730</v>
      </c>
      <c r="X133" s="284">
        <f t="shared" si="88"/>
        <v>2300</v>
      </c>
      <c r="Y133" s="284">
        <f t="shared" si="88"/>
        <v>583</v>
      </c>
      <c r="Z133" s="284">
        <f t="shared" si="88"/>
        <v>110</v>
      </c>
      <c r="AA133" s="284">
        <f t="shared" si="88"/>
        <v>1850</v>
      </c>
      <c r="AB133" s="284">
        <f t="shared" si="88"/>
        <v>1240</v>
      </c>
      <c r="AC133" s="284">
        <f t="shared" si="88"/>
        <v>419</v>
      </c>
      <c r="AD133" s="284">
        <f t="shared" si="88"/>
        <v>775</v>
      </c>
      <c r="AE133" s="284">
        <f t="shared" si="88"/>
        <v>151</v>
      </c>
      <c r="AF133" s="284">
        <f t="shared" si="88"/>
        <v>2280</v>
      </c>
      <c r="AG133" s="284">
        <f t="shared" si="88"/>
        <v>1400</v>
      </c>
      <c r="AH133" s="284">
        <f t="shared" si="88"/>
        <v>1120</v>
      </c>
      <c r="AI133" s="16"/>
    </row>
    <row r="134" spans="7:35" ht="20.100000000000001" customHeight="1" x14ac:dyDescent="0.2">
      <c r="G134" s="15"/>
      <c r="H134" s="42" t="str">
        <f t="shared" ref="H134:J134" si="89">IF(H96="","",H96)</f>
        <v>2015/23400</v>
      </c>
      <c r="I134" s="43" t="str">
        <f t="shared" si="89"/>
        <v>Area i</v>
      </c>
      <c r="J134" s="43" t="str">
        <f t="shared" si="89"/>
        <v/>
      </c>
      <c r="K134" s="148">
        <f t="shared" si="71"/>
        <v>11</v>
      </c>
      <c r="L134" s="127">
        <f t="shared" ref="L134:AH134" si="90">IF(L96="","",IF(L96=0,0,(ROUND(L96,3-1-INT(LOG10(ABS(L96)))))))</f>
        <v>31.6</v>
      </c>
      <c r="M134" s="284">
        <f t="shared" si="90"/>
        <v>256</v>
      </c>
      <c r="N134" s="284">
        <f t="shared" si="90"/>
        <v>131</v>
      </c>
      <c r="O134" s="284">
        <f t="shared" si="90"/>
        <v>304</v>
      </c>
      <c r="P134" s="284">
        <f t="shared" si="90"/>
        <v>313</v>
      </c>
      <c r="Q134" s="284">
        <f t="shared" si="90"/>
        <v>361</v>
      </c>
      <c r="R134" s="284">
        <f t="shared" si="90"/>
        <v>262</v>
      </c>
      <c r="S134" s="284">
        <f t="shared" si="90"/>
        <v>270</v>
      </c>
      <c r="T134" s="284">
        <f t="shared" si="90"/>
        <v>162</v>
      </c>
      <c r="U134" s="284">
        <f t="shared" si="90"/>
        <v>2220</v>
      </c>
      <c r="V134" s="284">
        <f t="shared" si="90"/>
        <v>1390</v>
      </c>
      <c r="W134" s="284">
        <f t="shared" si="90"/>
        <v>2570</v>
      </c>
      <c r="X134" s="284">
        <f t="shared" si="90"/>
        <v>3450</v>
      </c>
      <c r="Y134" s="284">
        <f t="shared" si="90"/>
        <v>243</v>
      </c>
      <c r="Z134" s="284">
        <f t="shared" si="90"/>
        <v>62.2</v>
      </c>
      <c r="AA134" s="284">
        <f t="shared" si="90"/>
        <v>647</v>
      </c>
      <c r="AB134" s="284">
        <f t="shared" si="90"/>
        <v>303</v>
      </c>
      <c r="AC134" s="284">
        <f t="shared" si="90"/>
        <v>216</v>
      </c>
      <c r="AD134" s="284">
        <f t="shared" si="90"/>
        <v>658</v>
      </c>
      <c r="AE134" s="284">
        <f t="shared" si="90"/>
        <v>77.099999999999994</v>
      </c>
      <c r="AF134" s="284">
        <f t="shared" si="90"/>
        <v>686</v>
      </c>
      <c r="AG134" s="284">
        <f t="shared" si="90"/>
        <v>569</v>
      </c>
      <c r="AH134" s="284">
        <f t="shared" si="90"/>
        <v>1140</v>
      </c>
      <c r="AI134" s="16"/>
    </row>
    <row r="135" spans="7:35" ht="20.100000000000001" customHeight="1" x14ac:dyDescent="0.2">
      <c r="G135" s="15"/>
      <c r="H135" s="42" t="str">
        <f t="shared" ref="H135:J135" si="91">IF(H97="","",H97)</f>
        <v>2015/23401</v>
      </c>
      <c r="I135" s="43" t="str">
        <f t="shared" si="91"/>
        <v>Area i</v>
      </c>
      <c r="J135" s="43" t="str">
        <f t="shared" si="91"/>
        <v/>
      </c>
      <c r="K135" s="148">
        <f t="shared" si="71"/>
        <v>12</v>
      </c>
      <c r="L135" s="127">
        <f t="shared" ref="L135:AH135" si="92">IF(L97="","",IF(L97=0,0,(ROUND(L97,3-1-INT(LOG10(ABS(L97)))))))</f>
        <v>17.7</v>
      </c>
      <c r="M135" s="284">
        <f t="shared" si="92"/>
        <v>103</v>
      </c>
      <c r="N135" s="284">
        <f t="shared" si="92"/>
        <v>155</v>
      </c>
      <c r="O135" s="284">
        <f t="shared" si="92"/>
        <v>302</v>
      </c>
      <c r="P135" s="284">
        <f t="shared" si="92"/>
        <v>287</v>
      </c>
      <c r="Q135" s="284">
        <f t="shared" si="92"/>
        <v>354</v>
      </c>
      <c r="R135" s="284">
        <f t="shared" si="92"/>
        <v>260</v>
      </c>
      <c r="S135" s="284">
        <f t="shared" si="92"/>
        <v>309</v>
      </c>
      <c r="T135" s="284">
        <f t="shared" si="92"/>
        <v>151</v>
      </c>
      <c r="U135" s="284">
        <f t="shared" si="92"/>
        <v>3690</v>
      </c>
      <c r="V135" s="284">
        <f t="shared" si="92"/>
        <v>1890</v>
      </c>
      <c r="W135" s="284">
        <f t="shared" si="92"/>
        <v>4750</v>
      </c>
      <c r="X135" s="284">
        <f t="shared" si="92"/>
        <v>6610</v>
      </c>
      <c r="Y135" s="284">
        <f t="shared" si="92"/>
        <v>253</v>
      </c>
      <c r="Z135" s="284">
        <f t="shared" si="92"/>
        <v>62.7</v>
      </c>
      <c r="AA135" s="284">
        <f t="shared" si="92"/>
        <v>575</v>
      </c>
      <c r="AB135" s="284">
        <f t="shared" si="92"/>
        <v>216</v>
      </c>
      <c r="AC135" s="284">
        <f t="shared" si="92"/>
        <v>188</v>
      </c>
      <c r="AD135" s="284">
        <f t="shared" si="92"/>
        <v>987</v>
      </c>
      <c r="AE135" s="284">
        <f t="shared" si="92"/>
        <v>68.3</v>
      </c>
      <c r="AF135" s="284">
        <f t="shared" si="92"/>
        <v>906</v>
      </c>
      <c r="AG135" s="284">
        <f t="shared" si="92"/>
        <v>501</v>
      </c>
      <c r="AH135" s="284">
        <f t="shared" si="92"/>
        <v>1600</v>
      </c>
      <c r="AI135" s="16"/>
    </row>
    <row r="136" spans="7:35" ht="20.100000000000001" customHeight="1" x14ac:dyDescent="0.2">
      <c r="G136" s="15"/>
      <c r="H136" s="42" t="str">
        <f t="shared" ref="H136:J136" si="93">IF(H98="","",H98)</f>
        <v>2015/23402</v>
      </c>
      <c r="I136" s="43" t="str">
        <f t="shared" si="93"/>
        <v>Area i</v>
      </c>
      <c r="J136" s="43" t="str">
        <f t="shared" si="93"/>
        <v/>
      </c>
      <c r="K136" s="148">
        <f t="shared" si="71"/>
        <v>13</v>
      </c>
      <c r="L136" s="127">
        <f t="shared" ref="L136:AH136" si="94">IF(L98="","",IF(L98=0,0,(ROUND(L98,3-1-INT(LOG10(ABS(L98)))))))</f>
        <v>79.599999999999994</v>
      </c>
      <c r="M136" s="284">
        <f t="shared" si="94"/>
        <v>3980</v>
      </c>
      <c r="N136" s="284">
        <f t="shared" si="94"/>
        <v>334</v>
      </c>
      <c r="O136" s="284">
        <f t="shared" si="94"/>
        <v>409</v>
      </c>
      <c r="P136" s="284">
        <f t="shared" si="94"/>
        <v>394</v>
      </c>
      <c r="Q136" s="284">
        <f t="shared" si="94"/>
        <v>520</v>
      </c>
      <c r="R136" s="284">
        <f t="shared" si="94"/>
        <v>351</v>
      </c>
      <c r="S136" s="284">
        <f t="shared" si="94"/>
        <v>323</v>
      </c>
      <c r="T136" s="284">
        <f t="shared" si="94"/>
        <v>213</v>
      </c>
      <c r="U136" s="284">
        <f t="shared" si="94"/>
        <v>3250</v>
      </c>
      <c r="V136" s="284">
        <f t="shared" si="94"/>
        <v>1600</v>
      </c>
      <c r="W136" s="284">
        <f t="shared" si="94"/>
        <v>5160</v>
      </c>
      <c r="X136" s="284">
        <f t="shared" si="94"/>
        <v>5950</v>
      </c>
      <c r="Y136" s="284">
        <f t="shared" si="94"/>
        <v>294</v>
      </c>
      <c r="Z136" s="284">
        <f t="shared" si="94"/>
        <v>82.4</v>
      </c>
      <c r="AA136" s="284">
        <f t="shared" si="94"/>
        <v>875</v>
      </c>
      <c r="AB136" s="284">
        <f t="shared" si="94"/>
        <v>2810</v>
      </c>
      <c r="AC136" s="284">
        <f t="shared" si="94"/>
        <v>279</v>
      </c>
      <c r="AD136" s="284">
        <f t="shared" si="94"/>
        <v>1240</v>
      </c>
      <c r="AE136" s="284">
        <f t="shared" si="94"/>
        <v>106</v>
      </c>
      <c r="AF136" s="284">
        <f t="shared" si="94"/>
        <v>1680</v>
      </c>
      <c r="AG136" s="284">
        <f t="shared" si="94"/>
        <v>781</v>
      </c>
      <c r="AH136" s="284">
        <f t="shared" si="94"/>
        <v>1170</v>
      </c>
      <c r="AI136" s="16"/>
    </row>
    <row r="137" spans="7:35" ht="20.100000000000001" customHeight="1" x14ac:dyDescent="0.2">
      <c r="G137" s="15"/>
      <c r="H137" s="42" t="str">
        <f t="shared" ref="H137:J137" si="95">IF(H99="","",H99)</f>
        <v>2015/23403</v>
      </c>
      <c r="I137" s="43" t="str">
        <f t="shared" si="95"/>
        <v>Area i</v>
      </c>
      <c r="J137" s="43" t="str">
        <f t="shared" si="95"/>
        <v/>
      </c>
      <c r="K137" s="148">
        <f t="shared" si="71"/>
        <v>14</v>
      </c>
      <c r="L137" s="127">
        <f t="shared" ref="L137:AH137" si="96">IF(L99="","",IF(L99=0,0,(ROUND(L99,3-1-INT(LOG10(ABS(L99)))))))</f>
        <v>23.7</v>
      </c>
      <c r="M137" s="284">
        <f t="shared" si="96"/>
        <v>141</v>
      </c>
      <c r="N137" s="284">
        <f t="shared" si="96"/>
        <v>119</v>
      </c>
      <c r="O137" s="284">
        <f t="shared" si="96"/>
        <v>273</v>
      </c>
      <c r="P137" s="284">
        <f t="shared" si="96"/>
        <v>259</v>
      </c>
      <c r="Q137" s="284">
        <f t="shared" si="96"/>
        <v>363</v>
      </c>
      <c r="R137" s="284">
        <f t="shared" si="96"/>
        <v>225</v>
      </c>
      <c r="S137" s="284">
        <f t="shared" si="96"/>
        <v>241</v>
      </c>
      <c r="T137" s="284">
        <f t="shared" si="96"/>
        <v>156</v>
      </c>
      <c r="U137" s="284">
        <f t="shared" si="96"/>
        <v>2890</v>
      </c>
      <c r="V137" s="284">
        <f t="shared" si="96"/>
        <v>1330</v>
      </c>
      <c r="W137" s="284">
        <f t="shared" si="96"/>
        <v>3320</v>
      </c>
      <c r="X137" s="284">
        <f t="shared" si="96"/>
        <v>4870</v>
      </c>
      <c r="Y137" s="284">
        <f t="shared" si="96"/>
        <v>220</v>
      </c>
      <c r="Z137" s="284">
        <f t="shared" si="96"/>
        <v>49.3</v>
      </c>
      <c r="AA137" s="284">
        <f t="shared" si="96"/>
        <v>543</v>
      </c>
      <c r="AB137" s="284">
        <f t="shared" si="96"/>
        <v>226</v>
      </c>
      <c r="AC137" s="284">
        <f t="shared" si="96"/>
        <v>175</v>
      </c>
      <c r="AD137" s="284">
        <f t="shared" si="96"/>
        <v>774</v>
      </c>
      <c r="AE137" s="284">
        <f t="shared" si="96"/>
        <v>65.400000000000006</v>
      </c>
      <c r="AF137" s="284">
        <f t="shared" si="96"/>
        <v>714</v>
      </c>
      <c r="AG137" s="284">
        <f t="shared" si="96"/>
        <v>502</v>
      </c>
      <c r="AH137" s="284">
        <f t="shared" si="96"/>
        <v>1400</v>
      </c>
      <c r="AI137" s="16"/>
    </row>
    <row r="138" spans="7:35" ht="20.100000000000001" customHeight="1" x14ac:dyDescent="0.2">
      <c r="G138" s="15"/>
      <c r="H138" s="42" t="str">
        <f t="shared" ref="H138:J138" si="97">IF(H100="","",H100)</f>
        <v>2015/23404</v>
      </c>
      <c r="I138" s="43" t="str">
        <f t="shared" si="97"/>
        <v>Area i</v>
      </c>
      <c r="J138" s="43" t="str">
        <f t="shared" si="97"/>
        <v/>
      </c>
      <c r="K138" s="148">
        <f t="shared" si="71"/>
        <v>15</v>
      </c>
      <c r="L138" s="127">
        <f t="shared" ref="L138:AH138" si="98">IF(L100="","",IF(L100=0,0,(ROUND(L100,3-1-INT(LOG10(ABS(L100)))))))</f>
        <v>31.3</v>
      </c>
      <c r="M138" s="284">
        <f t="shared" si="98"/>
        <v>254</v>
      </c>
      <c r="N138" s="284">
        <f t="shared" si="98"/>
        <v>145</v>
      </c>
      <c r="O138" s="284">
        <f t="shared" si="98"/>
        <v>307</v>
      </c>
      <c r="P138" s="284">
        <f t="shared" si="98"/>
        <v>348</v>
      </c>
      <c r="Q138" s="284">
        <f t="shared" si="98"/>
        <v>416</v>
      </c>
      <c r="R138" s="284">
        <f t="shared" si="98"/>
        <v>295</v>
      </c>
      <c r="S138" s="284">
        <f t="shared" si="98"/>
        <v>289</v>
      </c>
      <c r="T138" s="284">
        <f t="shared" si="98"/>
        <v>155</v>
      </c>
      <c r="U138" s="284">
        <f t="shared" si="98"/>
        <v>2350</v>
      </c>
      <c r="V138" s="284">
        <f t="shared" si="98"/>
        <v>1330</v>
      </c>
      <c r="W138" s="284">
        <f t="shared" si="98"/>
        <v>3430</v>
      </c>
      <c r="X138" s="284">
        <f t="shared" si="98"/>
        <v>4890</v>
      </c>
      <c r="Y138" s="284">
        <f t="shared" si="98"/>
        <v>252</v>
      </c>
      <c r="Z138" s="284">
        <f t="shared" si="98"/>
        <v>66.2</v>
      </c>
      <c r="AA138" s="284">
        <f t="shared" si="98"/>
        <v>631</v>
      </c>
      <c r="AB138" s="284">
        <f t="shared" si="98"/>
        <v>303</v>
      </c>
      <c r="AC138" s="284">
        <f t="shared" si="98"/>
        <v>229</v>
      </c>
      <c r="AD138" s="284">
        <f t="shared" si="98"/>
        <v>704</v>
      </c>
      <c r="AE138" s="284">
        <f t="shared" si="98"/>
        <v>82</v>
      </c>
      <c r="AF138" s="284">
        <f t="shared" si="98"/>
        <v>747</v>
      </c>
      <c r="AG138" s="284">
        <f t="shared" si="98"/>
        <v>566</v>
      </c>
      <c r="AH138" s="284">
        <f t="shared" si="98"/>
        <v>897</v>
      </c>
      <c r="AI138" s="16"/>
    </row>
    <row r="139" spans="7:35" ht="20.100000000000001" customHeight="1" x14ac:dyDescent="0.2">
      <c r="G139" s="15"/>
      <c r="H139" s="42" t="str">
        <f t="shared" ref="H139:J139" si="99">IF(H101="","",H101)</f>
        <v>2015/23405</v>
      </c>
      <c r="I139" s="43" t="str">
        <f t="shared" si="99"/>
        <v>Area i</v>
      </c>
      <c r="J139" s="43" t="str">
        <f t="shared" si="99"/>
        <v/>
      </c>
      <c r="K139" s="148">
        <f t="shared" si="71"/>
        <v>16</v>
      </c>
      <c r="L139" s="127">
        <f t="shared" ref="L139:AH139" si="100">IF(L101="","",IF(L101=0,0,(ROUND(L101,3-1-INT(LOG10(ABS(L101)))))))</f>
        <v>27.7</v>
      </c>
      <c r="M139" s="284">
        <f t="shared" si="100"/>
        <v>186</v>
      </c>
      <c r="N139" s="284">
        <f t="shared" si="100"/>
        <v>91.7</v>
      </c>
      <c r="O139" s="284">
        <f t="shared" si="100"/>
        <v>172</v>
      </c>
      <c r="P139" s="284">
        <f t="shared" si="100"/>
        <v>215</v>
      </c>
      <c r="Q139" s="284">
        <f t="shared" si="100"/>
        <v>248</v>
      </c>
      <c r="R139" s="284">
        <f t="shared" si="100"/>
        <v>179</v>
      </c>
      <c r="S139" s="284">
        <f t="shared" si="100"/>
        <v>171</v>
      </c>
      <c r="T139" s="284">
        <f t="shared" si="100"/>
        <v>95.6</v>
      </c>
      <c r="U139" s="284">
        <f t="shared" si="100"/>
        <v>1330</v>
      </c>
      <c r="V139" s="284">
        <f t="shared" si="100"/>
        <v>722</v>
      </c>
      <c r="W139" s="284">
        <f t="shared" si="100"/>
        <v>1780</v>
      </c>
      <c r="X139" s="284">
        <f t="shared" si="100"/>
        <v>2600</v>
      </c>
      <c r="Y139" s="284">
        <f t="shared" si="100"/>
        <v>144</v>
      </c>
      <c r="Z139" s="284">
        <f t="shared" si="100"/>
        <v>41.3</v>
      </c>
      <c r="AA139" s="284">
        <f t="shared" si="100"/>
        <v>367</v>
      </c>
      <c r="AB139" s="284">
        <f t="shared" si="100"/>
        <v>206</v>
      </c>
      <c r="AC139" s="284">
        <f t="shared" si="100"/>
        <v>144</v>
      </c>
      <c r="AD139" s="284">
        <f t="shared" si="100"/>
        <v>428</v>
      </c>
      <c r="AE139" s="284">
        <f t="shared" si="100"/>
        <v>50.4</v>
      </c>
      <c r="AF139" s="284">
        <f t="shared" si="100"/>
        <v>431</v>
      </c>
      <c r="AG139" s="284">
        <f t="shared" si="100"/>
        <v>368</v>
      </c>
      <c r="AH139" s="284">
        <f t="shared" si="100"/>
        <v>628</v>
      </c>
      <c r="AI139" s="16"/>
    </row>
    <row r="140" spans="7:35" ht="20.100000000000001" customHeight="1" x14ac:dyDescent="0.2">
      <c r="G140" s="15"/>
      <c r="H140" s="42" t="str">
        <f t="shared" ref="H140:J140" si="101">IF(H102="","",H102)</f>
        <v>2015/23406</v>
      </c>
      <c r="I140" s="43" t="str">
        <f t="shared" si="101"/>
        <v>Area i</v>
      </c>
      <c r="J140" s="43" t="str">
        <f t="shared" si="101"/>
        <v/>
      </c>
      <c r="K140" s="148">
        <f t="shared" si="71"/>
        <v>17</v>
      </c>
      <c r="L140" s="127">
        <f t="shared" ref="L140:AH140" si="102">IF(L102="","",IF(L102=0,0,(ROUND(L102,3-1-INT(LOG10(ABS(L102)))))))</f>
        <v>25.1</v>
      </c>
      <c r="M140" s="284">
        <f t="shared" si="102"/>
        <v>168</v>
      </c>
      <c r="N140" s="284">
        <f t="shared" si="102"/>
        <v>115</v>
      </c>
      <c r="O140" s="284">
        <f t="shared" si="102"/>
        <v>271</v>
      </c>
      <c r="P140" s="284">
        <f t="shared" si="102"/>
        <v>293</v>
      </c>
      <c r="Q140" s="284">
        <f t="shared" si="102"/>
        <v>318</v>
      </c>
      <c r="R140" s="284">
        <f t="shared" si="102"/>
        <v>239</v>
      </c>
      <c r="S140" s="284">
        <f t="shared" si="102"/>
        <v>237</v>
      </c>
      <c r="T140" s="284">
        <f t="shared" si="102"/>
        <v>129</v>
      </c>
      <c r="U140" s="284">
        <f t="shared" si="102"/>
        <v>1860</v>
      </c>
      <c r="V140" s="284">
        <f t="shared" si="102"/>
        <v>1070</v>
      </c>
      <c r="W140" s="284">
        <f t="shared" si="102"/>
        <v>2490</v>
      </c>
      <c r="X140" s="284">
        <f t="shared" si="102"/>
        <v>3490</v>
      </c>
      <c r="Y140" s="284">
        <f t="shared" si="102"/>
        <v>216</v>
      </c>
      <c r="Z140" s="284">
        <f t="shared" si="102"/>
        <v>54.4</v>
      </c>
      <c r="AA140" s="284">
        <f t="shared" si="102"/>
        <v>537</v>
      </c>
      <c r="AB140" s="284">
        <f t="shared" si="102"/>
        <v>222</v>
      </c>
      <c r="AC140" s="284">
        <f t="shared" si="102"/>
        <v>187</v>
      </c>
      <c r="AD140" s="284">
        <f t="shared" si="102"/>
        <v>574</v>
      </c>
      <c r="AE140" s="284">
        <f t="shared" si="102"/>
        <v>68.7</v>
      </c>
      <c r="AF140" s="284">
        <f t="shared" si="102"/>
        <v>619</v>
      </c>
      <c r="AG140" s="284">
        <f t="shared" si="102"/>
        <v>489</v>
      </c>
      <c r="AH140" s="284">
        <f t="shared" si="102"/>
        <v>978</v>
      </c>
      <c r="AI140" s="16"/>
    </row>
    <row r="141" spans="7:35" ht="20.100000000000001" customHeight="1" x14ac:dyDescent="0.2">
      <c r="G141" s="15"/>
      <c r="H141" s="42" t="str">
        <f t="shared" ref="H141:J141" si="103">IF(H103="","",H103)</f>
        <v>2015/23407</v>
      </c>
      <c r="I141" s="43" t="str">
        <f t="shared" si="103"/>
        <v>Area i</v>
      </c>
      <c r="J141" s="43" t="str">
        <f t="shared" si="103"/>
        <v/>
      </c>
      <c r="K141" s="148">
        <f t="shared" si="71"/>
        <v>18</v>
      </c>
      <c r="L141" s="127">
        <f t="shared" ref="L141:AH141" si="104">IF(L103="","",IF(L103=0,0,(ROUND(L103,3-1-INT(LOG10(ABS(L103)))))))</f>
        <v>18.5</v>
      </c>
      <c r="M141" s="284">
        <f t="shared" si="104"/>
        <v>99</v>
      </c>
      <c r="N141" s="284">
        <f t="shared" si="104"/>
        <v>105</v>
      </c>
      <c r="O141" s="284">
        <f t="shared" si="104"/>
        <v>266</v>
      </c>
      <c r="P141" s="284">
        <f t="shared" si="104"/>
        <v>276</v>
      </c>
      <c r="Q141" s="284">
        <f t="shared" si="104"/>
        <v>316</v>
      </c>
      <c r="R141" s="284">
        <f t="shared" si="104"/>
        <v>260</v>
      </c>
      <c r="S141" s="284">
        <f t="shared" si="104"/>
        <v>252</v>
      </c>
      <c r="T141" s="284">
        <f t="shared" si="104"/>
        <v>123</v>
      </c>
      <c r="U141" s="284">
        <f t="shared" si="104"/>
        <v>2520</v>
      </c>
      <c r="V141" s="284">
        <f t="shared" si="104"/>
        <v>1440</v>
      </c>
      <c r="W141" s="284">
        <f t="shared" si="104"/>
        <v>3780</v>
      </c>
      <c r="X141" s="284">
        <f t="shared" si="104"/>
        <v>5300</v>
      </c>
      <c r="Y141" s="284">
        <f t="shared" si="104"/>
        <v>225</v>
      </c>
      <c r="Z141" s="284">
        <f t="shared" si="104"/>
        <v>55.6</v>
      </c>
      <c r="AA141" s="284">
        <f t="shared" si="104"/>
        <v>508</v>
      </c>
      <c r="AB141" s="284">
        <f t="shared" si="104"/>
        <v>190</v>
      </c>
      <c r="AC141" s="284">
        <f t="shared" si="104"/>
        <v>185</v>
      </c>
      <c r="AD141" s="284">
        <f t="shared" si="104"/>
        <v>671</v>
      </c>
      <c r="AE141" s="284">
        <f t="shared" si="104"/>
        <v>60.5</v>
      </c>
      <c r="AF141" s="284">
        <f t="shared" si="104"/>
        <v>712</v>
      </c>
      <c r="AG141" s="284">
        <f t="shared" si="104"/>
        <v>449</v>
      </c>
      <c r="AH141" s="284">
        <f t="shared" si="104"/>
        <v>1150</v>
      </c>
      <c r="AI141" s="16"/>
    </row>
    <row r="142" spans="7:35" ht="20.100000000000001" customHeight="1" x14ac:dyDescent="0.2">
      <c r="G142" s="15"/>
      <c r="H142" s="42" t="str">
        <f t="shared" ref="H142:J142" si="105">IF(H104="","",H104)</f>
        <v>2015/23408</v>
      </c>
      <c r="I142" s="43" t="str">
        <f t="shared" si="105"/>
        <v>Area i</v>
      </c>
      <c r="J142" s="43" t="str">
        <f t="shared" si="105"/>
        <v/>
      </c>
      <c r="K142" s="148">
        <f t="shared" si="71"/>
        <v>19</v>
      </c>
      <c r="L142" s="127">
        <f t="shared" ref="L142:AH142" si="106">IF(L104="","",IF(L104=0,0,(ROUND(L104,3-1-INT(LOG10(ABS(L104)))))))</f>
        <v>41.1</v>
      </c>
      <c r="M142" s="284">
        <f t="shared" si="106"/>
        <v>139</v>
      </c>
      <c r="N142" s="284">
        <f t="shared" si="106"/>
        <v>146</v>
      </c>
      <c r="O142" s="284">
        <f t="shared" si="106"/>
        <v>362</v>
      </c>
      <c r="P142" s="284">
        <f t="shared" si="106"/>
        <v>378</v>
      </c>
      <c r="Q142" s="284">
        <f t="shared" si="106"/>
        <v>486</v>
      </c>
      <c r="R142" s="284">
        <f t="shared" si="106"/>
        <v>333</v>
      </c>
      <c r="S142" s="284">
        <f t="shared" si="106"/>
        <v>337</v>
      </c>
      <c r="T142" s="284">
        <f t="shared" si="106"/>
        <v>180</v>
      </c>
      <c r="U142" s="284">
        <f t="shared" si="106"/>
        <v>2460</v>
      </c>
      <c r="V142" s="284">
        <f t="shared" si="106"/>
        <v>1510</v>
      </c>
      <c r="W142" s="284">
        <f t="shared" si="106"/>
        <v>3560</v>
      </c>
      <c r="X142" s="284">
        <f t="shared" si="106"/>
        <v>4940</v>
      </c>
      <c r="Y142" s="284">
        <f t="shared" si="106"/>
        <v>302</v>
      </c>
      <c r="Z142" s="284">
        <f t="shared" si="106"/>
        <v>74.3</v>
      </c>
      <c r="AA142" s="284">
        <f t="shared" si="106"/>
        <v>782</v>
      </c>
      <c r="AB142" s="284">
        <f t="shared" si="106"/>
        <v>257</v>
      </c>
      <c r="AC142" s="284">
        <f t="shared" si="106"/>
        <v>245</v>
      </c>
      <c r="AD142" s="284">
        <f t="shared" si="106"/>
        <v>770</v>
      </c>
      <c r="AE142" s="284">
        <f t="shared" si="106"/>
        <v>93.2</v>
      </c>
      <c r="AF142" s="284">
        <f t="shared" si="106"/>
        <v>802</v>
      </c>
      <c r="AG142" s="284">
        <f t="shared" si="106"/>
        <v>683</v>
      </c>
      <c r="AH142" s="284">
        <f t="shared" si="106"/>
        <v>1170</v>
      </c>
      <c r="AI142" s="16"/>
    </row>
    <row r="143" spans="7:35" ht="20.100000000000001" customHeight="1" x14ac:dyDescent="0.2">
      <c r="G143" s="15"/>
      <c r="H143" s="42" t="str">
        <f t="shared" ref="H143:J143" si="107">IF(H105="","",H105)</f>
        <v>2015/23409</v>
      </c>
      <c r="I143" s="43" t="str">
        <f t="shared" si="107"/>
        <v>Area i</v>
      </c>
      <c r="J143" s="43" t="str">
        <f t="shared" si="107"/>
        <v/>
      </c>
      <c r="K143" s="148">
        <f t="shared" si="71"/>
        <v>20</v>
      </c>
      <c r="L143" s="127">
        <f t="shared" ref="L143:AH143" si="108">IF(L105="","",IF(L105=0,0,(ROUND(L105,3-1-INT(LOG10(ABS(L105)))))))</f>
        <v>23.5</v>
      </c>
      <c r="M143" s="284">
        <f t="shared" si="108"/>
        <v>120</v>
      </c>
      <c r="N143" s="284">
        <f t="shared" si="108"/>
        <v>115</v>
      </c>
      <c r="O143" s="284">
        <f t="shared" si="108"/>
        <v>271</v>
      </c>
      <c r="P143" s="284">
        <f t="shared" si="108"/>
        <v>281</v>
      </c>
      <c r="Q143" s="284">
        <f t="shared" si="108"/>
        <v>334</v>
      </c>
      <c r="R143" s="284">
        <f t="shared" si="108"/>
        <v>260</v>
      </c>
      <c r="S143" s="284">
        <f t="shared" si="108"/>
        <v>268</v>
      </c>
      <c r="T143" s="284">
        <f t="shared" si="108"/>
        <v>130</v>
      </c>
      <c r="U143" s="284">
        <f t="shared" si="108"/>
        <v>2330</v>
      </c>
      <c r="V143" s="284">
        <f t="shared" si="108"/>
        <v>1300</v>
      </c>
      <c r="W143" s="284">
        <f t="shared" si="108"/>
        <v>3170</v>
      </c>
      <c r="X143" s="284">
        <f t="shared" si="108"/>
        <v>4410</v>
      </c>
      <c r="Y143" s="284">
        <f t="shared" si="108"/>
        <v>228</v>
      </c>
      <c r="Z143" s="284">
        <f t="shared" si="108"/>
        <v>58</v>
      </c>
      <c r="AA143" s="284">
        <f t="shared" si="108"/>
        <v>531</v>
      </c>
      <c r="AB143" s="284">
        <f t="shared" si="108"/>
        <v>215</v>
      </c>
      <c r="AC143" s="284">
        <f t="shared" si="108"/>
        <v>187</v>
      </c>
      <c r="AD143" s="284">
        <f t="shared" si="108"/>
        <v>661</v>
      </c>
      <c r="AE143" s="284">
        <f t="shared" si="108"/>
        <v>66.400000000000006</v>
      </c>
      <c r="AF143" s="284">
        <f t="shared" si="108"/>
        <v>713</v>
      </c>
      <c r="AG143" s="284">
        <f t="shared" si="108"/>
        <v>473</v>
      </c>
      <c r="AH143" s="284">
        <f t="shared" si="108"/>
        <v>1010</v>
      </c>
      <c r="AI143" s="16"/>
    </row>
    <row r="144" spans="7:35" ht="20.100000000000001" customHeight="1" x14ac:dyDescent="0.2">
      <c r="G144" s="15"/>
      <c r="H144" s="42" t="str">
        <f t="shared" ref="H144:J144" si="109">IF(H106="","",H106)</f>
        <v>2015/23410</v>
      </c>
      <c r="I144" s="43" t="str">
        <f t="shared" si="109"/>
        <v>Area i</v>
      </c>
      <c r="J144" s="43" t="str">
        <f t="shared" si="109"/>
        <v/>
      </c>
      <c r="K144" s="148">
        <f t="shared" si="71"/>
        <v>21</v>
      </c>
      <c r="L144" s="127">
        <f t="shared" ref="L144:AH144" si="110">IF(L106="","",IF(L106=0,0,(ROUND(L106,3-1-INT(LOG10(ABS(L106)))))))</f>
        <v>40.5</v>
      </c>
      <c r="M144" s="284">
        <f t="shared" si="110"/>
        <v>100</v>
      </c>
      <c r="N144" s="284">
        <f t="shared" si="110"/>
        <v>82.1</v>
      </c>
      <c r="O144" s="284">
        <f t="shared" si="110"/>
        <v>149</v>
      </c>
      <c r="P144" s="284">
        <f t="shared" si="110"/>
        <v>148</v>
      </c>
      <c r="Q144" s="284">
        <f t="shared" si="110"/>
        <v>180</v>
      </c>
      <c r="R144" s="284">
        <f t="shared" si="110"/>
        <v>129</v>
      </c>
      <c r="S144" s="284">
        <f t="shared" si="110"/>
        <v>140</v>
      </c>
      <c r="T144" s="284">
        <f t="shared" si="110"/>
        <v>66.3</v>
      </c>
      <c r="U144" s="284">
        <f t="shared" si="110"/>
        <v>937</v>
      </c>
      <c r="V144" s="284">
        <f t="shared" si="110"/>
        <v>757</v>
      </c>
      <c r="W144" s="284">
        <f t="shared" si="110"/>
        <v>1370</v>
      </c>
      <c r="X144" s="284">
        <f t="shared" si="110"/>
        <v>1700</v>
      </c>
      <c r="Y144" s="284">
        <f t="shared" si="110"/>
        <v>133</v>
      </c>
      <c r="Z144" s="284">
        <f t="shared" si="110"/>
        <v>29.7</v>
      </c>
      <c r="AA144" s="284">
        <f t="shared" si="110"/>
        <v>313</v>
      </c>
      <c r="AB144" s="284">
        <f t="shared" si="110"/>
        <v>197</v>
      </c>
      <c r="AC144" s="284">
        <f t="shared" si="110"/>
        <v>96.8</v>
      </c>
      <c r="AD144" s="284">
        <f t="shared" si="110"/>
        <v>336</v>
      </c>
      <c r="AE144" s="284">
        <f t="shared" si="110"/>
        <v>39.4</v>
      </c>
      <c r="AF144" s="284">
        <f t="shared" si="110"/>
        <v>526</v>
      </c>
      <c r="AG144" s="284">
        <f t="shared" si="110"/>
        <v>333</v>
      </c>
      <c r="AH144" s="284">
        <f t="shared" si="110"/>
        <v>622</v>
      </c>
      <c r="AI144" s="16"/>
    </row>
    <row r="145" spans="7:35" ht="20.100000000000001" customHeight="1" x14ac:dyDescent="0.2">
      <c r="G145" s="15"/>
      <c r="H145" s="42" t="str">
        <f t="shared" ref="H145:J145" si="111">IF(H107="","",H107)</f>
        <v>2015/23411</v>
      </c>
      <c r="I145" s="43" t="str">
        <f t="shared" si="111"/>
        <v>Area i</v>
      </c>
      <c r="J145" s="43" t="str">
        <f t="shared" si="111"/>
        <v/>
      </c>
      <c r="K145" s="148">
        <f t="shared" si="71"/>
        <v>22</v>
      </c>
      <c r="L145" s="127">
        <f t="shared" ref="L145:AH145" si="112">IF(L107="","",IF(L107=0,0,(ROUND(L107,3-1-INT(LOG10(ABS(L107)))))))</f>
        <v>83.2</v>
      </c>
      <c r="M145" s="284">
        <f t="shared" si="112"/>
        <v>1560</v>
      </c>
      <c r="N145" s="284">
        <f t="shared" si="112"/>
        <v>317</v>
      </c>
      <c r="O145" s="284">
        <f t="shared" si="112"/>
        <v>607</v>
      </c>
      <c r="P145" s="284">
        <f t="shared" si="112"/>
        <v>652</v>
      </c>
      <c r="Q145" s="284">
        <f t="shared" si="112"/>
        <v>716</v>
      </c>
      <c r="R145" s="284">
        <f t="shared" si="112"/>
        <v>558</v>
      </c>
      <c r="S145" s="284">
        <f t="shared" si="112"/>
        <v>515</v>
      </c>
      <c r="T145" s="284">
        <f t="shared" si="112"/>
        <v>326</v>
      </c>
      <c r="U145" s="284">
        <f t="shared" si="112"/>
        <v>2700</v>
      </c>
      <c r="V145" s="284">
        <f t="shared" si="112"/>
        <v>1320</v>
      </c>
      <c r="W145" s="284">
        <f t="shared" si="112"/>
        <v>3320</v>
      </c>
      <c r="X145" s="284">
        <f t="shared" si="112"/>
        <v>4050</v>
      </c>
      <c r="Y145" s="284">
        <f t="shared" si="112"/>
        <v>439</v>
      </c>
      <c r="Z145" s="284">
        <f t="shared" si="112"/>
        <v>128</v>
      </c>
      <c r="AA145" s="284">
        <f t="shared" si="112"/>
        <v>1360</v>
      </c>
      <c r="AB145" s="284">
        <f t="shared" si="112"/>
        <v>917</v>
      </c>
      <c r="AC145" s="284">
        <f t="shared" si="112"/>
        <v>472</v>
      </c>
      <c r="AD145" s="284">
        <f t="shared" si="112"/>
        <v>1360</v>
      </c>
      <c r="AE145" s="284">
        <f t="shared" si="112"/>
        <v>162</v>
      </c>
      <c r="AF145" s="284">
        <f t="shared" si="112"/>
        <v>1080</v>
      </c>
      <c r="AG145" s="284">
        <f t="shared" si="112"/>
        <v>1200</v>
      </c>
      <c r="AH145" s="284">
        <f t="shared" si="112"/>
        <v>1160</v>
      </c>
      <c r="AI145" s="16"/>
    </row>
    <row r="146" spans="7:35" ht="20.100000000000001" customHeight="1" x14ac:dyDescent="0.2">
      <c r="G146" s="15"/>
      <c r="H146" s="42" t="str">
        <f t="shared" ref="H146:J146" si="113">IF(H108="","",H108)</f>
        <v>2015/23412</v>
      </c>
      <c r="I146" s="43" t="str">
        <f t="shared" si="113"/>
        <v>Area i</v>
      </c>
      <c r="J146" s="43" t="str">
        <f t="shared" si="113"/>
        <v/>
      </c>
      <c r="K146" s="148">
        <f t="shared" si="71"/>
        <v>23</v>
      </c>
      <c r="L146" s="127">
        <f t="shared" ref="L146:AH146" si="114">IF(L108="","",IF(L108=0,0,(ROUND(L108,3-1-INT(LOG10(ABS(L108)))))))</f>
        <v>18.399999999999999</v>
      </c>
      <c r="M146" s="284">
        <f t="shared" si="114"/>
        <v>89.3</v>
      </c>
      <c r="N146" s="284">
        <f t="shared" si="114"/>
        <v>107</v>
      </c>
      <c r="O146" s="284">
        <f t="shared" si="114"/>
        <v>87.1</v>
      </c>
      <c r="P146" s="284">
        <f t="shared" si="114"/>
        <v>259</v>
      </c>
      <c r="Q146" s="284">
        <f t="shared" si="114"/>
        <v>356</v>
      </c>
      <c r="R146" s="284">
        <f t="shared" si="114"/>
        <v>264</v>
      </c>
      <c r="S146" s="284">
        <f t="shared" si="114"/>
        <v>260</v>
      </c>
      <c r="T146" s="284">
        <f t="shared" si="114"/>
        <v>124</v>
      </c>
      <c r="U146" s="284">
        <f t="shared" si="114"/>
        <v>2410</v>
      </c>
      <c r="V146" s="284">
        <f t="shared" si="114"/>
        <v>1410</v>
      </c>
      <c r="W146" s="284">
        <f t="shared" si="114"/>
        <v>3560</v>
      </c>
      <c r="X146" s="284">
        <f t="shared" si="114"/>
        <v>5090</v>
      </c>
      <c r="Y146" s="284">
        <f t="shared" si="114"/>
        <v>261</v>
      </c>
      <c r="Z146" s="284">
        <f t="shared" si="114"/>
        <v>52.8</v>
      </c>
      <c r="AA146" s="284">
        <f t="shared" si="114"/>
        <v>528</v>
      </c>
      <c r="AB146" s="284">
        <f t="shared" si="114"/>
        <v>181</v>
      </c>
      <c r="AC146" s="284">
        <f t="shared" si="114"/>
        <v>169</v>
      </c>
      <c r="AD146" s="284">
        <f t="shared" si="114"/>
        <v>697</v>
      </c>
      <c r="AE146" s="284">
        <f t="shared" si="114"/>
        <v>63.8</v>
      </c>
      <c r="AF146" s="284">
        <f t="shared" si="114"/>
        <v>773</v>
      </c>
      <c r="AG146" s="284">
        <f t="shared" si="114"/>
        <v>485</v>
      </c>
      <c r="AH146" s="284">
        <f t="shared" si="114"/>
        <v>1180</v>
      </c>
      <c r="AI146" s="16"/>
    </row>
    <row r="147" spans="7:35" ht="20.100000000000001" customHeight="1" x14ac:dyDescent="0.2">
      <c r="G147" s="15"/>
      <c r="H147" s="42" t="str">
        <f t="shared" ref="H147:J147" si="115">IF(H109="","",H109)</f>
        <v>2015/23413</v>
      </c>
      <c r="I147" s="43" t="str">
        <f t="shared" si="115"/>
        <v>Area i</v>
      </c>
      <c r="J147" s="43" t="str">
        <f t="shared" si="115"/>
        <v/>
      </c>
      <c r="K147" s="148">
        <f t="shared" si="71"/>
        <v>24</v>
      </c>
      <c r="L147" s="127">
        <f t="shared" ref="L147:AH147" si="116">IF(L109="","",IF(L109=0,0,(ROUND(L109,3-1-INT(LOG10(ABS(L109)))))))</f>
        <v>44.1</v>
      </c>
      <c r="M147" s="284">
        <f t="shared" si="116"/>
        <v>415</v>
      </c>
      <c r="N147" s="284">
        <f t="shared" si="116"/>
        <v>271</v>
      </c>
      <c r="O147" s="284">
        <f t="shared" si="116"/>
        <v>502</v>
      </c>
      <c r="P147" s="284">
        <f t="shared" si="116"/>
        <v>5000</v>
      </c>
      <c r="Q147" s="284">
        <f t="shared" si="116"/>
        <v>561</v>
      </c>
      <c r="R147" s="284">
        <f t="shared" si="116"/>
        <v>372</v>
      </c>
      <c r="S147" s="284">
        <f t="shared" si="116"/>
        <v>383</v>
      </c>
      <c r="T147" s="284">
        <f t="shared" si="116"/>
        <v>235</v>
      </c>
      <c r="U147" s="284">
        <f t="shared" si="116"/>
        <v>1420</v>
      </c>
      <c r="V147" s="284">
        <f t="shared" si="116"/>
        <v>933</v>
      </c>
      <c r="W147" s="284">
        <f t="shared" si="116"/>
        <v>2020</v>
      </c>
      <c r="X147" s="284">
        <f t="shared" si="116"/>
        <v>2920</v>
      </c>
      <c r="Y147" s="284">
        <f t="shared" si="116"/>
        <v>353</v>
      </c>
      <c r="Z147" s="284">
        <f t="shared" si="116"/>
        <v>89.8</v>
      </c>
      <c r="AA147" s="284">
        <f t="shared" si="116"/>
        <v>1120</v>
      </c>
      <c r="AB147" s="284">
        <f t="shared" si="116"/>
        <v>489</v>
      </c>
      <c r="AC147" s="284">
        <f t="shared" si="116"/>
        <v>329</v>
      </c>
      <c r="AD147" s="284">
        <f t="shared" si="116"/>
        <v>715</v>
      </c>
      <c r="AE147" s="284">
        <f t="shared" si="116"/>
        <v>147</v>
      </c>
      <c r="AF147" s="284">
        <f t="shared" si="116"/>
        <v>893</v>
      </c>
      <c r="AG147" s="284">
        <f t="shared" si="116"/>
        <v>1080</v>
      </c>
      <c r="AH147" s="284">
        <f t="shared" si="116"/>
        <v>890</v>
      </c>
      <c r="AI147" s="16"/>
    </row>
    <row r="148" spans="7:35" ht="20.100000000000001" customHeight="1" x14ac:dyDescent="0.2">
      <c r="G148" s="15"/>
      <c r="H148" s="42" t="str">
        <f t="shared" ref="H148:J148" si="117">IF(H110="","",H110)</f>
        <v>2015/23414</v>
      </c>
      <c r="I148" s="43" t="str">
        <f t="shared" si="117"/>
        <v>Area i</v>
      </c>
      <c r="J148" s="43" t="str">
        <f t="shared" si="117"/>
        <v/>
      </c>
      <c r="K148" s="148">
        <f t="shared" si="71"/>
        <v>25</v>
      </c>
      <c r="L148" s="127">
        <f t="shared" ref="L148:AH148" si="118">IF(L110="","",IF(L110=0,0,(ROUND(L110,3-1-INT(LOG10(ABS(L110)))))))</f>
        <v>68</v>
      </c>
      <c r="M148" s="284">
        <f t="shared" si="118"/>
        <v>554</v>
      </c>
      <c r="N148" s="284">
        <f t="shared" si="118"/>
        <v>418</v>
      </c>
      <c r="O148" s="284">
        <f t="shared" si="118"/>
        <v>725</v>
      </c>
      <c r="P148" s="284">
        <f t="shared" si="118"/>
        <v>668</v>
      </c>
      <c r="Q148" s="284">
        <f t="shared" si="118"/>
        <v>733</v>
      </c>
      <c r="R148" s="284">
        <f t="shared" si="118"/>
        <v>509</v>
      </c>
      <c r="S148" s="284">
        <f t="shared" si="118"/>
        <v>475</v>
      </c>
      <c r="T148" s="284">
        <f t="shared" si="118"/>
        <v>313</v>
      </c>
      <c r="U148" s="284">
        <f t="shared" si="118"/>
        <v>1830</v>
      </c>
      <c r="V148" s="284">
        <f t="shared" si="118"/>
        <v>1360</v>
      </c>
      <c r="W148" s="284">
        <f t="shared" si="118"/>
        <v>2530</v>
      </c>
      <c r="X148" s="284">
        <f t="shared" si="118"/>
        <v>3550</v>
      </c>
      <c r="Y148" s="284">
        <f t="shared" si="118"/>
        <v>490</v>
      </c>
      <c r="Z148" s="284">
        <f t="shared" si="118"/>
        <v>128</v>
      </c>
      <c r="AA148" s="284">
        <f t="shared" si="118"/>
        <v>1620</v>
      </c>
      <c r="AB148" s="284">
        <f t="shared" si="118"/>
        <v>569</v>
      </c>
      <c r="AC148" s="284">
        <f t="shared" si="118"/>
        <v>501</v>
      </c>
      <c r="AD148" s="284">
        <f t="shared" si="118"/>
        <v>964</v>
      </c>
      <c r="AE148" s="284">
        <f t="shared" si="118"/>
        <v>182</v>
      </c>
      <c r="AF148" s="284">
        <f t="shared" si="118"/>
        <v>1180</v>
      </c>
      <c r="AG148" s="284">
        <f t="shared" si="118"/>
        <v>1520</v>
      </c>
      <c r="AH148" s="284">
        <f t="shared" si="118"/>
        <v>1180</v>
      </c>
      <c r="AI148" s="16"/>
    </row>
    <row r="149" spans="7:35" ht="20.100000000000001" customHeight="1" x14ac:dyDescent="0.2">
      <c r="G149" s="15"/>
      <c r="H149" s="42" t="str">
        <f t="shared" ref="H149:J149" si="119">IF(H111="","",H111)</f>
        <v/>
      </c>
      <c r="I149" s="43" t="str">
        <f t="shared" si="119"/>
        <v/>
      </c>
      <c r="J149" s="43" t="str">
        <f t="shared" si="119"/>
        <v/>
      </c>
      <c r="K149" s="148" t="str">
        <f t="shared" si="71"/>
        <v/>
      </c>
      <c r="L149" s="127" t="str">
        <f t="shared" ref="L149:AH149" si="120">IF(L111="","",IF(L111=0,0,(ROUND(L111,3-1-INT(LOG10(ABS(L111)))))))</f>
        <v/>
      </c>
      <c r="M149" s="284" t="str">
        <f t="shared" si="120"/>
        <v/>
      </c>
      <c r="N149" s="284" t="str">
        <f t="shared" si="120"/>
        <v/>
      </c>
      <c r="O149" s="284" t="str">
        <f t="shared" si="120"/>
        <v/>
      </c>
      <c r="P149" s="284" t="str">
        <f t="shared" si="120"/>
        <v/>
      </c>
      <c r="Q149" s="284" t="str">
        <f t="shared" si="120"/>
        <v/>
      </c>
      <c r="R149" s="284" t="str">
        <f t="shared" si="120"/>
        <v/>
      </c>
      <c r="S149" s="284" t="str">
        <f t="shared" si="120"/>
        <v/>
      </c>
      <c r="T149" s="284" t="str">
        <f t="shared" si="120"/>
        <v/>
      </c>
      <c r="U149" s="284" t="str">
        <f t="shared" si="120"/>
        <v/>
      </c>
      <c r="V149" s="284" t="str">
        <f t="shared" si="120"/>
        <v/>
      </c>
      <c r="W149" s="284" t="str">
        <f t="shared" si="120"/>
        <v/>
      </c>
      <c r="X149" s="284" t="str">
        <f t="shared" si="120"/>
        <v/>
      </c>
      <c r="Y149" s="284" t="str">
        <f t="shared" si="120"/>
        <v/>
      </c>
      <c r="Z149" s="284" t="str">
        <f t="shared" si="120"/>
        <v/>
      </c>
      <c r="AA149" s="284" t="str">
        <f t="shared" si="120"/>
        <v/>
      </c>
      <c r="AB149" s="284" t="str">
        <f t="shared" si="120"/>
        <v/>
      </c>
      <c r="AC149" s="284" t="str">
        <f t="shared" si="120"/>
        <v/>
      </c>
      <c r="AD149" s="284" t="str">
        <f t="shared" si="120"/>
        <v/>
      </c>
      <c r="AE149" s="284" t="str">
        <f t="shared" si="120"/>
        <v/>
      </c>
      <c r="AF149" s="284" t="str">
        <f t="shared" si="120"/>
        <v/>
      </c>
      <c r="AG149" s="284" t="str">
        <f t="shared" si="120"/>
        <v/>
      </c>
      <c r="AH149" s="284" t="str">
        <f t="shared" si="120"/>
        <v/>
      </c>
      <c r="AI149" s="16"/>
    </row>
    <row r="150" spans="7:35" ht="20.100000000000001" customHeight="1" x14ac:dyDescent="0.2">
      <c r="G150" s="15"/>
      <c r="H150" s="42" t="str">
        <f t="shared" ref="H150:J150" si="121">IF(H112="","",H112)</f>
        <v/>
      </c>
      <c r="I150" s="43" t="str">
        <f t="shared" si="121"/>
        <v/>
      </c>
      <c r="J150" s="43" t="str">
        <f t="shared" si="121"/>
        <v/>
      </c>
      <c r="K150" s="148" t="str">
        <f t="shared" si="71"/>
        <v/>
      </c>
      <c r="L150" s="127" t="str">
        <f t="shared" ref="L150:AH150" si="122">IF(L112="","",IF(L112=0,0,(ROUND(L112,3-1-INT(LOG10(ABS(L112)))))))</f>
        <v/>
      </c>
      <c r="M150" s="284" t="str">
        <f t="shared" si="122"/>
        <v/>
      </c>
      <c r="N150" s="284" t="str">
        <f t="shared" si="122"/>
        <v/>
      </c>
      <c r="O150" s="284" t="str">
        <f t="shared" si="122"/>
        <v/>
      </c>
      <c r="P150" s="284" t="str">
        <f t="shared" si="122"/>
        <v/>
      </c>
      <c r="Q150" s="284" t="str">
        <f t="shared" si="122"/>
        <v/>
      </c>
      <c r="R150" s="284" t="str">
        <f t="shared" si="122"/>
        <v/>
      </c>
      <c r="S150" s="284" t="str">
        <f t="shared" si="122"/>
        <v/>
      </c>
      <c r="T150" s="284" t="str">
        <f t="shared" si="122"/>
        <v/>
      </c>
      <c r="U150" s="284" t="str">
        <f t="shared" si="122"/>
        <v/>
      </c>
      <c r="V150" s="284" t="str">
        <f t="shared" si="122"/>
        <v/>
      </c>
      <c r="W150" s="284" t="str">
        <f t="shared" si="122"/>
        <v/>
      </c>
      <c r="X150" s="284" t="str">
        <f t="shared" si="122"/>
        <v/>
      </c>
      <c r="Y150" s="284" t="str">
        <f t="shared" si="122"/>
        <v/>
      </c>
      <c r="Z150" s="284" t="str">
        <f t="shared" si="122"/>
        <v/>
      </c>
      <c r="AA150" s="284" t="str">
        <f t="shared" si="122"/>
        <v/>
      </c>
      <c r="AB150" s="284" t="str">
        <f t="shared" si="122"/>
        <v/>
      </c>
      <c r="AC150" s="284" t="str">
        <f t="shared" si="122"/>
        <v/>
      </c>
      <c r="AD150" s="284" t="str">
        <f t="shared" si="122"/>
        <v/>
      </c>
      <c r="AE150" s="284" t="str">
        <f t="shared" si="122"/>
        <v/>
      </c>
      <c r="AF150" s="284" t="str">
        <f t="shared" si="122"/>
        <v/>
      </c>
      <c r="AG150" s="284" t="str">
        <f t="shared" si="122"/>
        <v/>
      </c>
      <c r="AH150" s="284" t="str">
        <f t="shared" si="122"/>
        <v/>
      </c>
      <c r="AI150" s="16"/>
    </row>
    <row r="151" spans="7:35" ht="20.100000000000001" customHeight="1" x14ac:dyDescent="0.2">
      <c r="G151" s="15"/>
      <c r="H151" s="42" t="str">
        <f t="shared" ref="H151:J151" si="123">IF(H113="","",H113)</f>
        <v/>
      </c>
      <c r="I151" s="43" t="str">
        <f t="shared" si="123"/>
        <v/>
      </c>
      <c r="J151" s="43" t="str">
        <f t="shared" si="123"/>
        <v/>
      </c>
      <c r="K151" s="148" t="str">
        <f t="shared" si="71"/>
        <v/>
      </c>
      <c r="L151" s="127" t="str">
        <f t="shared" ref="L151:AH151" si="124">IF(L113="","",IF(L113=0,0,(ROUND(L113,3-1-INT(LOG10(ABS(L113)))))))</f>
        <v/>
      </c>
      <c r="M151" s="284" t="str">
        <f t="shared" si="124"/>
        <v/>
      </c>
      <c r="N151" s="284" t="str">
        <f t="shared" si="124"/>
        <v/>
      </c>
      <c r="O151" s="284" t="str">
        <f t="shared" si="124"/>
        <v/>
      </c>
      <c r="P151" s="284" t="str">
        <f t="shared" si="124"/>
        <v/>
      </c>
      <c r="Q151" s="284" t="str">
        <f t="shared" si="124"/>
        <v/>
      </c>
      <c r="R151" s="284" t="str">
        <f t="shared" si="124"/>
        <v/>
      </c>
      <c r="S151" s="284" t="str">
        <f t="shared" si="124"/>
        <v/>
      </c>
      <c r="T151" s="284" t="str">
        <f t="shared" si="124"/>
        <v/>
      </c>
      <c r="U151" s="284" t="str">
        <f t="shared" si="124"/>
        <v/>
      </c>
      <c r="V151" s="284" t="str">
        <f t="shared" si="124"/>
        <v/>
      </c>
      <c r="W151" s="284" t="str">
        <f t="shared" si="124"/>
        <v/>
      </c>
      <c r="X151" s="284" t="str">
        <f t="shared" si="124"/>
        <v/>
      </c>
      <c r="Y151" s="284" t="str">
        <f t="shared" si="124"/>
        <v/>
      </c>
      <c r="Z151" s="284" t="str">
        <f t="shared" si="124"/>
        <v/>
      </c>
      <c r="AA151" s="284" t="str">
        <f t="shared" si="124"/>
        <v/>
      </c>
      <c r="AB151" s="284" t="str">
        <f t="shared" si="124"/>
        <v/>
      </c>
      <c r="AC151" s="284" t="str">
        <f t="shared" si="124"/>
        <v/>
      </c>
      <c r="AD151" s="284" t="str">
        <f t="shared" si="124"/>
        <v/>
      </c>
      <c r="AE151" s="284" t="str">
        <f t="shared" si="124"/>
        <v/>
      </c>
      <c r="AF151" s="284" t="str">
        <f t="shared" si="124"/>
        <v/>
      </c>
      <c r="AG151" s="284" t="str">
        <f t="shared" si="124"/>
        <v/>
      </c>
      <c r="AH151" s="284" t="str">
        <f t="shared" si="124"/>
        <v/>
      </c>
      <c r="AI151" s="16"/>
    </row>
    <row r="152" spans="7:35" ht="20.100000000000001" customHeight="1" x14ac:dyDescent="0.2">
      <c r="G152" s="15"/>
      <c r="H152" s="42" t="str">
        <f t="shared" ref="H152:J152" si="125">IF(H114="","",H114)</f>
        <v/>
      </c>
      <c r="I152" s="43" t="str">
        <f t="shared" si="125"/>
        <v/>
      </c>
      <c r="J152" s="43" t="str">
        <f t="shared" si="125"/>
        <v/>
      </c>
      <c r="K152" s="148" t="str">
        <f t="shared" si="71"/>
        <v/>
      </c>
      <c r="L152" s="127" t="str">
        <f t="shared" ref="L152:AH152" si="126">IF(L114="","",IF(L114=0,0,(ROUND(L114,3-1-INT(LOG10(ABS(L114)))))))</f>
        <v/>
      </c>
      <c r="M152" s="284" t="str">
        <f t="shared" si="126"/>
        <v/>
      </c>
      <c r="N152" s="284" t="str">
        <f t="shared" si="126"/>
        <v/>
      </c>
      <c r="O152" s="284" t="str">
        <f t="shared" si="126"/>
        <v/>
      </c>
      <c r="P152" s="284" t="str">
        <f t="shared" si="126"/>
        <v/>
      </c>
      <c r="Q152" s="284" t="str">
        <f t="shared" si="126"/>
        <v/>
      </c>
      <c r="R152" s="284" t="str">
        <f t="shared" si="126"/>
        <v/>
      </c>
      <c r="S152" s="284" t="str">
        <f t="shared" si="126"/>
        <v/>
      </c>
      <c r="T152" s="284" t="str">
        <f t="shared" si="126"/>
        <v/>
      </c>
      <c r="U152" s="284" t="str">
        <f t="shared" si="126"/>
        <v/>
      </c>
      <c r="V152" s="284" t="str">
        <f t="shared" si="126"/>
        <v/>
      </c>
      <c r="W152" s="284" t="str">
        <f t="shared" si="126"/>
        <v/>
      </c>
      <c r="X152" s="284" t="str">
        <f t="shared" si="126"/>
        <v/>
      </c>
      <c r="Y152" s="284" t="str">
        <f t="shared" si="126"/>
        <v/>
      </c>
      <c r="Z152" s="284" t="str">
        <f t="shared" si="126"/>
        <v/>
      </c>
      <c r="AA152" s="284" t="str">
        <f t="shared" si="126"/>
        <v/>
      </c>
      <c r="AB152" s="284" t="str">
        <f t="shared" si="126"/>
        <v/>
      </c>
      <c r="AC152" s="284" t="str">
        <f t="shared" si="126"/>
        <v/>
      </c>
      <c r="AD152" s="284" t="str">
        <f t="shared" si="126"/>
        <v/>
      </c>
      <c r="AE152" s="284" t="str">
        <f t="shared" si="126"/>
        <v/>
      </c>
      <c r="AF152" s="284" t="str">
        <f t="shared" si="126"/>
        <v/>
      </c>
      <c r="AG152" s="284" t="str">
        <f t="shared" si="126"/>
        <v/>
      </c>
      <c r="AH152" s="284" t="str">
        <f t="shared" si="126"/>
        <v/>
      </c>
      <c r="AI152" s="16"/>
    </row>
    <row r="153" spans="7:35" ht="20.100000000000001" customHeight="1" thickBot="1" x14ac:dyDescent="0.25">
      <c r="G153" s="15"/>
      <c r="H153" s="47" t="str">
        <f t="shared" ref="H153:J153" si="127">IF(H115="","",H115)</f>
        <v/>
      </c>
      <c r="I153" s="48" t="str">
        <f t="shared" si="127"/>
        <v/>
      </c>
      <c r="J153" s="48" t="str">
        <f t="shared" si="127"/>
        <v/>
      </c>
      <c r="K153" s="149" t="str">
        <f t="shared" si="71"/>
        <v/>
      </c>
      <c r="L153" s="128" t="str">
        <f t="shared" ref="L153:AH153" si="128">IF(L115="","",IF(L115=0,0,(ROUND(L115,3-1-INT(LOG10(ABS(L115)))))))</f>
        <v/>
      </c>
      <c r="M153" s="286" t="str">
        <f t="shared" si="128"/>
        <v/>
      </c>
      <c r="N153" s="286" t="str">
        <f t="shared" si="128"/>
        <v/>
      </c>
      <c r="O153" s="286" t="str">
        <f t="shared" si="128"/>
        <v/>
      </c>
      <c r="P153" s="286" t="str">
        <f t="shared" si="128"/>
        <v/>
      </c>
      <c r="Q153" s="286" t="str">
        <f t="shared" si="128"/>
        <v/>
      </c>
      <c r="R153" s="286" t="str">
        <f t="shared" si="128"/>
        <v/>
      </c>
      <c r="S153" s="286" t="str">
        <f t="shared" si="128"/>
        <v/>
      </c>
      <c r="T153" s="286" t="str">
        <f t="shared" si="128"/>
        <v/>
      </c>
      <c r="U153" s="286" t="str">
        <f t="shared" si="128"/>
        <v/>
      </c>
      <c r="V153" s="286" t="str">
        <f t="shared" si="128"/>
        <v/>
      </c>
      <c r="W153" s="286" t="str">
        <f t="shared" si="128"/>
        <v/>
      </c>
      <c r="X153" s="286" t="str">
        <f t="shared" si="128"/>
        <v/>
      </c>
      <c r="Y153" s="286" t="str">
        <f t="shared" si="128"/>
        <v/>
      </c>
      <c r="Z153" s="286" t="str">
        <f t="shared" si="128"/>
        <v/>
      </c>
      <c r="AA153" s="286" t="str">
        <f t="shared" si="128"/>
        <v/>
      </c>
      <c r="AB153" s="286" t="str">
        <f t="shared" si="128"/>
        <v/>
      </c>
      <c r="AC153" s="286" t="str">
        <f t="shared" si="128"/>
        <v/>
      </c>
      <c r="AD153" s="286" t="str">
        <f t="shared" si="128"/>
        <v/>
      </c>
      <c r="AE153" s="286" t="str">
        <f t="shared" si="128"/>
        <v/>
      </c>
      <c r="AF153" s="286" t="str">
        <f t="shared" si="128"/>
        <v/>
      </c>
      <c r="AG153" s="286" t="str">
        <f t="shared" si="128"/>
        <v/>
      </c>
      <c r="AH153" s="286" t="str">
        <f t="shared" si="128"/>
        <v/>
      </c>
      <c r="AI153" s="16"/>
    </row>
    <row r="154" spans="7:35" ht="20.100000000000001" customHeight="1" thickBot="1" x14ac:dyDescent="0.25">
      <c r="G154" s="15"/>
      <c r="H154" s="32"/>
      <c r="I154" s="33"/>
      <c r="J154" s="426" t="s">
        <v>39</v>
      </c>
      <c r="K154" s="150"/>
      <c r="L154" s="298">
        <f t="shared" ref="L154:AH154" si="129">IF(COUNT(L124:L153)&lt;1,"", AVERAGE(L124:L153))</f>
        <v>40.772000000000006</v>
      </c>
      <c r="M154" s="299">
        <f t="shared" si="129"/>
        <v>430.05199999999996</v>
      </c>
      <c r="N154" s="299">
        <f t="shared" si="129"/>
        <v>342.55199999999996</v>
      </c>
      <c r="O154" s="299">
        <f t="shared" si="129"/>
        <v>409.84399999999999</v>
      </c>
      <c r="P154" s="317">
        <f t="shared" si="129"/>
        <v>570.44000000000005</v>
      </c>
      <c r="Q154" s="299">
        <f t="shared" si="129"/>
        <v>430.04</v>
      </c>
      <c r="R154" s="299">
        <f t="shared" si="129"/>
        <v>313.24</v>
      </c>
      <c r="S154" s="299">
        <f t="shared" si="129"/>
        <v>318.16000000000003</v>
      </c>
      <c r="T154" s="299">
        <f t="shared" si="129"/>
        <v>191.33199999999999</v>
      </c>
      <c r="U154" s="299">
        <f t="shared" si="129"/>
        <v>1856.96</v>
      </c>
      <c r="V154" s="299">
        <f t="shared" si="129"/>
        <v>1176.56</v>
      </c>
      <c r="W154" s="299">
        <f t="shared" si="129"/>
        <v>2553.2800000000002</v>
      </c>
      <c r="X154" s="299">
        <f t="shared" si="129"/>
        <v>3452.8</v>
      </c>
      <c r="Y154" s="299">
        <f t="shared" si="129"/>
        <v>321.83999999999997</v>
      </c>
      <c r="Z154" s="299">
        <f t="shared" si="129"/>
        <v>72.688000000000002</v>
      </c>
      <c r="AA154" s="299">
        <f t="shared" si="129"/>
        <v>895.28</v>
      </c>
      <c r="AB154" s="299">
        <f t="shared" si="129"/>
        <v>438.48</v>
      </c>
      <c r="AC154" s="299">
        <f t="shared" si="129"/>
        <v>266.91200000000003</v>
      </c>
      <c r="AD154" s="299">
        <f t="shared" si="129"/>
        <v>702.28</v>
      </c>
      <c r="AE154" s="299">
        <f t="shared" si="129"/>
        <v>113.16800000000001</v>
      </c>
      <c r="AF154" s="299">
        <f t="shared" si="129"/>
        <v>867.76</v>
      </c>
      <c r="AG154" s="299">
        <f t="shared" si="129"/>
        <v>799.92</v>
      </c>
      <c r="AH154" s="299">
        <f t="shared" si="129"/>
        <v>1014.76</v>
      </c>
      <c r="AI154" s="16"/>
    </row>
    <row r="155" spans="7:35" ht="20.100000000000001" customHeight="1" thickBot="1" x14ac:dyDescent="0.25">
      <c r="G155" s="20"/>
      <c r="H155" s="54"/>
      <c r="I155" s="54"/>
      <c r="J155" s="54"/>
      <c r="K155" s="154"/>
      <c r="L155" s="300"/>
      <c r="M155" s="300"/>
      <c r="N155" s="300"/>
      <c r="O155" s="300"/>
      <c r="P155" s="300"/>
      <c r="Q155" s="300"/>
      <c r="R155" s="300"/>
      <c r="S155" s="300"/>
      <c r="T155" s="153"/>
      <c r="U155" s="153"/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/>
      <c r="AF155" s="153"/>
      <c r="AG155" s="153"/>
      <c r="AH155" s="153"/>
      <c r="AI155" s="18"/>
    </row>
    <row r="156" spans="7:35" ht="20.100000000000001" customHeight="1" x14ac:dyDescent="0.2">
      <c r="K156" s="145"/>
      <c r="AI156" s="11"/>
    </row>
    <row r="157" spans="7:35" ht="20.100000000000001" customHeight="1" x14ac:dyDescent="0.2"/>
    <row r="158" spans="7:35" ht="20.100000000000001" customHeight="1" thickBot="1" x14ac:dyDescent="0.25">
      <c r="H158" s="38" t="s">
        <v>60</v>
      </c>
    </row>
    <row r="159" spans="7:35" ht="20.100000000000001" customHeight="1" thickBot="1" x14ac:dyDescent="0.25">
      <c r="G159" s="12"/>
      <c r="H159" s="13"/>
      <c r="I159" s="13"/>
      <c r="J159" s="13"/>
      <c r="K159" s="191"/>
      <c r="L159" s="146"/>
      <c r="M159" s="146"/>
      <c r="N159" s="146"/>
      <c r="O159" s="146"/>
      <c r="P159" s="30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"/>
    </row>
    <row r="160" spans="7:35" ht="20.100000000000001" customHeight="1" x14ac:dyDescent="0.2">
      <c r="G160" s="15"/>
      <c r="H160" s="517"/>
      <c r="I160" s="515"/>
      <c r="J160" s="534"/>
      <c r="K160" s="194" t="s">
        <v>52</v>
      </c>
      <c r="L160" s="529" t="s">
        <v>406</v>
      </c>
      <c r="M160" s="530"/>
      <c r="N160" s="530"/>
      <c r="O160" s="530"/>
      <c r="P160" s="530"/>
      <c r="Q160" s="530"/>
      <c r="R160" s="530"/>
      <c r="S160" s="530"/>
      <c r="T160" s="530"/>
      <c r="U160" s="530"/>
      <c r="V160" s="530"/>
      <c r="W160" s="530"/>
      <c r="X160" s="530"/>
      <c r="Y160" s="530"/>
      <c r="Z160" s="530"/>
      <c r="AA160" s="530"/>
      <c r="AB160" s="530"/>
      <c r="AC160" s="530"/>
      <c r="AD160" s="530"/>
      <c r="AE160" s="530"/>
      <c r="AF160" s="530"/>
      <c r="AG160" s="531"/>
      <c r="AH160" s="527" t="s">
        <v>122</v>
      </c>
      <c r="AI160" s="16"/>
    </row>
    <row r="161" spans="7:35" ht="20.100000000000001" customHeight="1" thickBot="1" x14ac:dyDescent="0.25">
      <c r="G161" s="15"/>
      <c r="H161" s="518"/>
      <c r="I161" s="516"/>
      <c r="J161" s="535"/>
      <c r="K161" s="195"/>
      <c r="L161" s="340" t="s">
        <v>100</v>
      </c>
      <c r="M161" s="336" t="s">
        <v>101</v>
      </c>
      <c r="N161" s="337" t="s">
        <v>102</v>
      </c>
      <c r="O161" s="429" t="s">
        <v>103</v>
      </c>
      <c r="P161" s="429" t="s">
        <v>104</v>
      </c>
      <c r="Q161" s="363" t="s">
        <v>105</v>
      </c>
      <c r="R161" s="431" t="s">
        <v>107</v>
      </c>
      <c r="S161" s="336" t="s">
        <v>106</v>
      </c>
      <c r="T161" s="432" t="s">
        <v>108</v>
      </c>
      <c r="U161" s="432" t="s">
        <v>109</v>
      </c>
      <c r="V161" s="432" t="s">
        <v>110</v>
      </c>
      <c r="W161" s="432" t="s">
        <v>111</v>
      </c>
      <c r="X161" s="432" t="s">
        <v>112</v>
      </c>
      <c r="Y161" s="337" t="s">
        <v>113</v>
      </c>
      <c r="Z161" s="363" t="s">
        <v>121</v>
      </c>
      <c r="AA161" s="337" t="s">
        <v>114</v>
      </c>
      <c r="AB161" s="363" t="s">
        <v>115</v>
      </c>
      <c r="AC161" s="429" t="s">
        <v>116</v>
      </c>
      <c r="AD161" s="363" t="s">
        <v>117</v>
      </c>
      <c r="AE161" s="363" t="s">
        <v>118</v>
      </c>
      <c r="AF161" s="429" t="s">
        <v>119</v>
      </c>
      <c r="AG161" s="429" t="s">
        <v>120</v>
      </c>
      <c r="AH161" s="543"/>
      <c r="AI161" s="16"/>
    </row>
    <row r="162" spans="7:35" ht="20.100000000000001" customHeight="1" x14ac:dyDescent="0.2">
      <c r="G162" s="15"/>
      <c r="H162" s="518"/>
      <c r="I162" s="516"/>
      <c r="J162" s="535"/>
      <c r="K162" s="196" t="s">
        <v>0</v>
      </c>
      <c r="L162" s="297">
        <f>IF(COUNTIF($I$124:$I$153,"Area i")&lt;1,"",AVERAGEIF($I$124:$I$153,"Area i",L$124:L$153))</f>
        <v>40.772000000000006</v>
      </c>
      <c r="M162" s="280">
        <f t="shared" ref="M162:AH162" si="130">IF(COUNTIF($I$124:$I$153,"Area i")&lt;1,"",AVERAGEIF($I$124:$I$153,"Area i",M$124:M$153))</f>
        <v>430.05199999999996</v>
      </c>
      <c r="N162" s="280">
        <f t="shared" si="130"/>
        <v>342.55199999999996</v>
      </c>
      <c r="O162" s="280">
        <f t="shared" si="130"/>
        <v>409.84399999999999</v>
      </c>
      <c r="P162" s="280">
        <f t="shared" si="130"/>
        <v>570.44000000000005</v>
      </c>
      <c r="Q162" s="280">
        <f t="shared" si="130"/>
        <v>430.04</v>
      </c>
      <c r="R162" s="280">
        <f t="shared" si="130"/>
        <v>313.24</v>
      </c>
      <c r="S162" s="280">
        <f t="shared" si="130"/>
        <v>318.16000000000003</v>
      </c>
      <c r="T162" s="280">
        <f t="shared" si="130"/>
        <v>191.33199999999999</v>
      </c>
      <c r="U162" s="280">
        <f t="shared" si="130"/>
        <v>1856.96</v>
      </c>
      <c r="V162" s="280">
        <f t="shared" si="130"/>
        <v>1176.56</v>
      </c>
      <c r="W162" s="280">
        <f t="shared" si="130"/>
        <v>2553.2800000000002</v>
      </c>
      <c r="X162" s="280">
        <f t="shared" si="130"/>
        <v>3452.8</v>
      </c>
      <c r="Y162" s="280">
        <f t="shared" si="130"/>
        <v>321.83999999999997</v>
      </c>
      <c r="Z162" s="280">
        <f t="shared" si="130"/>
        <v>72.688000000000002</v>
      </c>
      <c r="AA162" s="280">
        <f t="shared" si="130"/>
        <v>895.28</v>
      </c>
      <c r="AB162" s="280">
        <f t="shared" si="130"/>
        <v>438.48</v>
      </c>
      <c r="AC162" s="280">
        <f t="shared" si="130"/>
        <v>266.91200000000003</v>
      </c>
      <c r="AD162" s="280">
        <f t="shared" si="130"/>
        <v>702.28</v>
      </c>
      <c r="AE162" s="280">
        <f t="shared" si="130"/>
        <v>113.16800000000001</v>
      </c>
      <c r="AF162" s="280">
        <f t="shared" si="130"/>
        <v>867.76</v>
      </c>
      <c r="AG162" s="280">
        <f t="shared" si="130"/>
        <v>799.92</v>
      </c>
      <c r="AH162" s="310">
        <f t="shared" si="130"/>
        <v>1014.76</v>
      </c>
      <c r="AI162" s="16"/>
    </row>
    <row r="163" spans="7:35" ht="20.100000000000001" customHeight="1" x14ac:dyDescent="0.2">
      <c r="G163" s="15"/>
      <c r="H163" s="518"/>
      <c r="I163" s="516"/>
      <c r="J163" s="535"/>
      <c r="K163" s="197" t="s">
        <v>1</v>
      </c>
      <c r="L163" s="127" t="str">
        <f>IF(COUNTIF($I$124:$I$153,"Area ii")&lt;1,"",AVERAGEIF($I$124:$I$153,"Area ii",L$124:L$153))</f>
        <v/>
      </c>
      <c r="M163" s="284" t="str">
        <f t="shared" ref="M163:AH163" si="131">IF(COUNTIF($I$124:$I$153,"Area ii")&lt;1,"",AVERAGEIF($I$124:$I$153,"Area ii",M$124:M$153))</f>
        <v/>
      </c>
      <c r="N163" s="284" t="str">
        <f t="shared" si="131"/>
        <v/>
      </c>
      <c r="O163" s="284" t="str">
        <f t="shared" si="131"/>
        <v/>
      </c>
      <c r="P163" s="284" t="str">
        <f t="shared" si="131"/>
        <v/>
      </c>
      <c r="Q163" s="284" t="str">
        <f t="shared" si="131"/>
        <v/>
      </c>
      <c r="R163" s="284" t="str">
        <f t="shared" si="131"/>
        <v/>
      </c>
      <c r="S163" s="284" t="str">
        <f t="shared" si="131"/>
        <v/>
      </c>
      <c r="T163" s="284" t="str">
        <f t="shared" si="131"/>
        <v/>
      </c>
      <c r="U163" s="284" t="str">
        <f t="shared" si="131"/>
        <v/>
      </c>
      <c r="V163" s="284" t="str">
        <f t="shared" si="131"/>
        <v/>
      </c>
      <c r="W163" s="284" t="str">
        <f t="shared" si="131"/>
        <v/>
      </c>
      <c r="X163" s="284" t="str">
        <f t="shared" si="131"/>
        <v/>
      </c>
      <c r="Y163" s="284" t="str">
        <f t="shared" si="131"/>
        <v/>
      </c>
      <c r="Z163" s="284" t="str">
        <f t="shared" si="131"/>
        <v/>
      </c>
      <c r="AA163" s="284" t="str">
        <f t="shared" si="131"/>
        <v/>
      </c>
      <c r="AB163" s="284" t="str">
        <f t="shared" si="131"/>
        <v/>
      </c>
      <c r="AC163" s="284" t="str">
        <f t="shared" si="131"/>
        <v/>
      </c>
      <c r="AD163" s="284" t="str">
        <f t="shared" si="131"/>
        <v/>
      </c>
      <c r="AE163" s="284" t="str">
        <f t="shared" si="131"/>
        <v/>
      </c>
      <c r="AF163" s="284" t="str">
        <f t="shared" si="131"/>
        <v/>
      </c>
      <c r="AG163" s="284" t="str">
        <f t="shared" si="131"/>
        <v/>
      </c>
      <c r="AH163" s="311" t="str">
        <f t="shared" si="131"/>
        <v/>
      </c>
      <c r="AI163" s="16"/>
    </row>
    <row r="164" spans="7:35" ht="20.100000000000001" customHeight="1" x14ac:dyDescent="0.2">
      <c r="G164" s="15"/>
      <c r="H164" s="518"/>
      <c r="I164" s="516"/>
      <c r="J164" s="535"/>
      <c r="K164" s="197" t="s">
        <v>2</v>
      </c>
      <c r="L164" s="127" t="str">
        <f>IF(COUNTIF($I$124:$I$153,"Area iii")&lt;1,"",AVERAGEIF($I$124:$I$153,"Area iii",L$124:L$153))</f>
        <v/>
      </c>
      <c r="M164" s="284" t="str">
        <f t="shared" ref="M164:AH164" si="132">IF(COUNTIF($I$124:$I$153,"Area iii")&lt;1,"",AVERAGEIF($I$124:$I$153,"Area iii",M$124:M$153))</f>
        <v/>
      </c>
      <c r="N164" s="284" t="str">
        <f t="shared" si="132"/>
        <v/>
      </c>
      <c r="O164" s="284" t="str">
        <f t="shared" si="132"/>
        <v/>
      </c>
      <c r="P164" s="284" t="str">
        <f t="shared" si="132"/>
        <v/>
      </c>
      <c r="Q164" s="284" t="str">
        <f t="shared" si="132"/>
        <v/>
      </c>
      <c r="R164" s="284" t="str">
        <f t="shared" si="132"/>
        <v/>
      </c>
      <c r="S164" s="284" t="str">
        <f t="shared" si="132"/>
        <v/>
      </c>
      <c r="T164" s="284" t="str">
        <f t="shared" si="132"/>
        <v/>
      </c>
      <c r="U164" s="284" t="str">
        <f t="shared" si="132"/>
        <v/>
      </c>
      <c r="V164" s="284" t="str">
        <f t="shared" si="132"/>
        <v/>
      </c>
      <c r="W164" s="284" t="str">
        <f t="shared" si="132"/>
        <v/>
      </c>
      <c r="X164" s="284" t="str">
        <f t="shared" si="132"/>
        <v/>
      </c>
      <c r="Y164" s="284" t="str">
        <f t="shared" si="132"/>
        <v/>
      </c>
      <c r="Z164" s="284" t="str">
        <f t="shared" si="132"/>
        <v/>
      </c>
      <c r="AA164" s="284" t="str">
        <f t="shared" si="132"/>
        <v/>
      </c>
      <c r="AB164" s="284" t="str">
        <f t="shared" si="132"/>
        <v/>
      </c>
      <c r="AC164" s="284" t="str">
        <f t="shared" si="132"/>
        <v/>
      </c>
      <c r="AD164" s="284" t="str">
        <f t="shared" si="132"/>
        <v/>
      </c>
      <c r="AE164" s="284" t="str">
        <f t="shared" si="132"/>
        <v/>
      </c>
      <c r="AF164" s="284" t="str">
        <f t="shared" si="132"/>
        <v/>
      </c>
      <c r="AG164" s="284" t="str">
        <f t="shared" si="132"/>
        <v/>
      </c>
      <c r="AH164" s="311" t="str">
        <f t="shared" si="132"/>
        <v/>
      </c>
      <c r="AI164" s="16"/>
    </row>
    <row r="165" spans="7:35" ht="20.100000000000001" customHeight="1" x14ac:dyDescent="0.2">
      <c r="G165" s="15"/>
      <c r="H165" s="518"/>
      <c r="I165" s="516"/>
      <c r="J165" s="535"/>
      <c r="K165" s="197" t="s">
        <v>4</v>
      </c>
      <c r="L165" s="127" t="str">
        <f>IF(COUNTIF($I$124:$I$153,"Area iv")&lt;1,"",AVERAGEIF($I$124:$I$153,"Area iv",L$124:L$153))</f>
        <v/>
      </c>
      <c r="M165" s="284" t="str">
        <f t="shared" ref="M165:AH165" si="133">IF(COUNTIF($I$124:$I$153,"Area iv")&lt;1,"",AVERAGEIF($I$124:$I$153,"Area iv",M$124:M$153))</f>
        <v/>
      </c>
      <c r="N165" s="284" t="str">
        <f t="shared" si="133"/>
        <v/>
      </c>
      <c r="O165" s="284" t="str">
        <f t="shared" si="133"/>
        <v/>
      </c>
      <c r="P165" s="284" t="str">
        <f t="shared" si="133"/>
        <v/>
      </c>
      <c r="Q165" s="284" t="str">
        <f t="shared" si="133"/>
        <v/>
      </c>
      <c r="R165" s="284" t="str">
        <f t="shared" si="133"/>
        <v/>
      </c>
      <c r="S165" s="284" t="str">
        <f t="shared" si="133"/>
        <v/>
      </c>
      <c r="T165" s="284" t="str">
        <f t="shared" si="133"/>
        <v/>
      </c>
      <c r="U165" s="284" t="str">
        <f t="shared" si="133"/>
        <v/>
      </c>
      <c r="V165" s="284" t="str">
        <f t="shared" si="133"/>
        <v/>
      </c>
      <c r="W165" s="284" t="str">
        <f t="shared" si="133"/>
        <v/>
      </c>
      <c r="X165" s="284" t="str">
        <f t="shared" si="133"/>
        <v/>
      </c>
      <c r="Y165" s="284" t="str">
        <f t="shared" si="133"/>
        <v/>
      </c>
      <c r="Z165" s="284" t="str">
        <f t="shared" si="133"/>
        <v/>
      </c>
      <c r="AA165" s="284" t="str">
        <f t="shared" si="133"/>
        <v/>
      </c>
      <c r="AB165" s="284" t="str">
        <f t="shared" si="133"/>
        <v/>
      </c>
      <c r="AC165" s="284" t="str">
        <f t="shared" si="133"/>
        <v/>
      </c>
      <c r="AD165" s="284" t="str">
        <f t="shared" si="133"/>
        <v/>
      </c>
      <c r="AE165" s="284" t="str">
        <f t="shared" si="133"/>
        <v/>
      </c>
      <c r="AF165" s="284" t="str">
        <f t="shared" si="133"/>
        <v/>
      </c>
      <c r="AG165" s="284" t="str">
        <f t="shared" si="133"/>
        <v/>
      </c>
      <c r="AH165" s="311" t="str">
        <f t="shared" si="133"/>
        <v/>
      </c>
      <c r="AI165" s="16"/>
    </row>
    <row r="166" spans="7:35" ht="20.100000000000001" customHeight="1" x14ac:dyDescent="0.2">
      <c r="G166" s="15"/>
      <c r="H166" s="518"/>
      <c r="I166" s="516"/>
      <c r="J166" s="535"/>
      <c r="K166" s="197" t="s">
        <v>5</v>
      </c>
      <c r="L166" s="127" t="str">
        <f>IF(COUNTIF($I$124:$I$153,"Area v")&lt;1,"",AVERAGEIF($I$124:$I$153,"Area v",L$124:L$153))</f>
        <v/>
      </c>
      <c r="M166" s="284" t="str">
        <f t="shared" ref="M166:AH166" si="134">IF(COUNTIF($I$124:$I$153,"Area v")&lt;1,"",AVERAGEIF($I$124:$I$153,"Area v",M$124:M$153))</f>
        <v/>
      </c>
      <c r="N166" s="284" t="str">
        <f t="shared" si="134"/>
        <v/>
      </c>
      <c r="O166" s="284" t="str">
        <f t="shared" si="134"/>
        <v/>
      </c>
      <c r="P166" s="284" t="str">
        <f t="shared" si="134"/>
        <v/>
      </c>
      <c r="Q166" s="284" t="str">
        <f t="shared" si="134"/>
        <v/>
      </c>
      <c r="R166" s="284" t="str">
        <f t="shared" si="134"/>
        <v/>
      </c>
      <c r="S166" s="284" t="str">
        <f t="shared" si="134"/>
        <v/>
      </c>
      <c r="T166" s="284" t="str">
        <f t="shared" si="134"/>
        <v/>
      </c>
      <c r="U166" s="284" t="str">
        <f t="shared" si="134"/>
        <v/>
      </c>
      <c r="V166" s="284" t="str">
        <f t="shared" si="134"/>
        <v/>
      </c>
      <c r="W166" s="284" t="str">
        <f t="shared" si="134"/>
        <v/>
      </c>
      <c r="X166" s="284" t="str">
        <f t="shared" si="134"/>
        <v/>
      </c>
      <c r="Y166" s="284" t="str">
        <f t="shared" si="134"/>
        <v/>
      </c>
      <c r="Z166" s="284" t="str">
        <f t="shared" si="134"/>
        <v/>
      </c>
      <c r="AA166" s="284" t="str">
        <f t="shared" si="134"/>
        <v/>
      </c>
      <c r="AB166" s="284" t="str">
        <f t="shared" si="134"/>
        <v/>
      </c>
      <c r="AC166" s="284" t="str">
        <f t="shared" si="134"/>
        <v/>
      </c>
      <c r="AD166" s="284" t="str">
        <f t="shared" si="134"/>
        <v/>
      </c>
      <c r="AE166" s="284" t="str">
        <f t="shared" si="134"/>
        <v/>
      </c>
      <c r="AF166" s="284" t="str">
        <f t="shared" si="134"/>
        <v/>
      </c>
      <c r="AG166" s="284" t="str">
        <f t="shared" si="134"/>
        <v/>
      </c>
      <c r="AH166" s="311" t="str">
        <f t="shared" si="134"/>
        <v/>
      </c>
      <c r="AI166" s="16"/>
    </row>
    <row r="167" spans="7:35" ht="20.100000000000001" customHeight="1" thickBot="1" x14ac:dyDescent="0.25">
      <c r="G167" s="15"/>
      <c r="H167" s="540"/>
      <c r="I167" s="541"/>
      <c r="J167" s="542"/>
      <c r="K167" s="198" t="s">
        <v>6</v>
      </c>
      <c r="L167" s="128" t="str">
        <f>IF(COUNTIF($I$124:$I$153,"Area vi")&lt;1,"",AVERAGEIF($I$124:$I$153,"Area vi",L$124:L$153))</f>
        <v/>
      </c>
      <c r="M167" s="286" t="str">
        <f t="shared" ref="M167:AH167" si="135">IF(COUNTIF($I$124:$I$153,"Area vi")&lt;1,"",AVERAGEIF($I$124:$I$153,"Area vi",M$124:M$153))</f>
        <v/>
      </c>
      <c r="N167" s="286" t="str">
        <f t="shared" si="135"/>
        <v/>
      </c>
      <c r="O167" s="286" t="str">
        <f t="shared" si="135"/>
        <v/>
      </c>
      <c r="P167" s="286" t="str">
        <f t="shared" si="135"/>
        <v/>
      </c>
      <c r="Q167" s="286" t="str">
        <f t="shared" si="135"/>
        <v/>
      </c>
      <c r="R167" s="286" t="str">
        <f t="shared" si="135"/>
        <v/>
      </c>
      <c r="S167" s="286" t="str">
        <f t="shared" si="135"/>
        <v/>
      </c>
      <c r="T167" s="286" t="str">
        <f t="shared" si="135"/>
        <v/>
      </c>
      <c r="U167" s="286" t="str">
        <f t="shared" si="135"/>
        <v/>
      </c>
      <c r="V167" s="286" t="str">
        <f t="shared" si="135"/>
        <v/>
      </c>
      <c r="W167" s="286" t="str">
        <f t="shared" si="135"/>
        <v/>
      </c>
      <c r="X167" s="286" t="str">
        <f t="shared" si="135"/>
        <v/>
      </c>
      <c r="Y167" s="286" t="str">
        <f t="shared" si="135"/>
        <v/>
      </c>
      <c r="Z167" s="286" t="str">
        <f t="shared" si="135"/>
        <v/>
      </c>
      <c r="AA167" s="286" t="str">
        <f t="shared" si="135"/>
        <v/>
      </c>
      <c r="AB167" s="286" t="str">
        <f t="shared" si="135"/>
        <v/>
      </c>
      <c r="AC167" s="286" t="str">
        <f t="shared" si="135"/>
        <v/>
      </c>
      <c r="AD167" s="286" t="str">
        <f t="shared" si="135"/>
        <v/>
      </c>
      <c r="AE167" s="286" t="str">
        <f t="shared" si="135"/>
        <v/>
      </c>
      <c r="AF167" s="286" t="str">
        <f t="shared" si="135"/>
        <v/>
      </c>
      <c r="AG167" s="286" t="str">
        <f t="shared" si="135"/>
        <v/>
      </c>
      <c r="AH167" s="312" t="str">
        <f t="shared" si="135"/>
        <v/>
      </c>
      <c r="AI167" s="16"/>
    </row>
    <row r="168" spans="7:35" ht="20.100000000000001" customHeight="1" thickBot="1" x14ac:dyDescent="0.25">
      <c r="G168" s="15"/>
      <c r="H168" s="32"/>
      <c r="I168" s="33"/>
      <c r="J168" s="33"/>
      <c r="K168" s="192" t="s">
        <v>39</v>
      </c>
      <c r="L168" s="433">
        <f t="shared" ref="L168:AH168" si="136">IF(COUNT(L162:L167)&lt;1,"", AVERAGE(L162:L167))</f>
        <v>40.772000000000006</v>
      </c>
      <c r="M168" s="434">
        <f t="shared" si="136"/>
        <v>430.05199999999996</v>
      </c>
      <c r="N168" s="434">
        <f t="shared" si="136"/>
        <v>342.55199999999996</v>
      </c>
      <c r="O168" s="434">
        <f t="shared" si="136"/>
        <v>409.84399999999999</v>
      </c>
      <c r="P168" s="435">
        <f t="shared" si="136"/>
        <v>570.44000000000005</v>
      </c>
      <c r="Q168" s="434">
        <f t="shared" si="136"/>
        <v>430.04</v>
      </c>
      <c r="R168" s="434">
        <f t="shared" si="136"/>
        <v>313.24</v>
      </c>
      <c r="S168" s="436">
        <f t="shared" si="136"/>
        <v>318.16000000000003</v>
      </c>
      <c r="T168" s="433">
        <f t="shared" si="136"/>
        <v>191.33199999999999</v>
      </c>
      <c r="U168" s="434">
        <f t="shared" si="136"/>
        <v>1856.96</v>
      </c>
      <c r="V168" s="434">
        <f t="shared" si="136"/>
        <v>1176.56</v>
      </c>
      <c r="W168" s="434">
        <f t="shared" si="136"/>
        <v>2553.2800000000002</v>
      </c>
      <c r="X168" s="437">
        <f t="shared" si="136"/>
        <v>3452.8</v>
      </c>
      <c r="Y168" s="434">
        <f t="shared" si="136"/>
        <v>321.83999999999997</v>
      </c>
      <c r="Z168" s="434">
        <f t="shared" si="136"/>
        <v>72.688000000000002</v>
      </c>
      <c r="AA168" s="434">
        <f t="shared" si="136"/>
        <v>895.28</v>
      </c>
      <c r="AB168" s="434">
        <f t="shared" si="136"/>
        <v>438.48</v>
      </c>
      <c r="AC168" s="434">
        <f t="shared" si="136"/>
        <v>266.91200000000003</v>
      </c>
      <c r="AD168" s="434">
        <f t="shared" si="136"/>
        <v>702.28</v>
      </c>
      <c r="AE168" s="434">
        <f t="shared" si="136"/>
        <v>113.16800000000001</v>
      </c>
      <c r="AF168" s="434">
        <f t="shared" si="136"/>
        <v>867.76</v>
      </c>
      <c r="AG168" s="434">
        <f t="shared" si="136"/>
        <v>799.92</v>
      </c>
      <c r="AH168" s="434">
        <f t="shared" si="136"/>
        <v>1014.76</v>
      </c>
      <c r="AI168" s="16"/>
    </row>
    <row r="169" spans="7:35" ht="20.100000000000001" customHeight="1" thickBot="1" x14ac:dyDescent="0.25">
      <c r="G169" s="20"/>
      <c r="H169" s="54"/>
      <c r="I169" s="54"/>
      <c r="J169" s="54"/>
      <c r="K169" s="193"/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300"/>
      <c r="Y169" s="300"/>
      <c r="Z169" s="300"/>
      <c r="AA169" s="300"/>
      <c r="AB169" s="300"/>
      <c r="AC169" s="300"/>
      <c r="AD169" s="300"/>
      <c r="AE169" s="300"/>
      <c r="AF169" s="300"/>
      <c r="AG169" s="300"/>
      <c r="AH169" s="300"/>
      <c r="AI169" s="18"/>
    </row>
    <row r="170" spans="7:35" ht="20.100000000000001" customHeight="1" x14ac:dyDescent="0.2">
      <c r="AI170" s="11"/>
    </row>
    <row r="171" spans="7:35" ht="20.100000000000001" customHeight="1" x14ac:dyDescent="0.2">
      <c r="P171" s="305" t="s">
        <v>58</v>
      </c>
      <c r="AC171" s="145" t="s">
        <v>58</v>
      </c>
      <c r="AI171" s="11"/>
    </row>
    <row r="172" spans="7:35" ht="20.100000000000001" customHeight="1" thickBot="1" x14ac:dyDescent="0.25">
      <c r="H172" s="38" t="s">
        <v>61</v>
      </c>
      <c r="AI172" s="11"/>
    </row>
    <row r="173" spans="7:35" ht="20.100000000000001" customHeight="1" thickBot="1" x14ac:dyDescent="0.25">
      <c r="G173" s="12"/>
      <c r="H173" s="13"/>
      <c r="I173" s="13"/>
      <c r="J173" s="13"/>
      <c r="K173" s="191"/>
      <c r="L173" s="146"/>
      <c r="M173" s="146"/>
      <c r="N173" s="146"/>
      <c r="O173" s="146"/>
      <c r="P173" s="30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"/>
    </row>
    <row r="174" spans="7:35" ht="20.100000000000001" customHeight="1" x14ac:dyDescent="0.2">
      <c r="G174" s="15"/>
      <c r="H174" s="517"/>
      <c r="I174" s="183"/>
      <c r="J174" s="534"/>
      <c r="K174" s="536" t="s">
        <v>52</v>
      </c>
      <c r="L174" s="529" t="s">
        <v>406</v>
      </c>
      <c r="M174" s="530"/>
      <c r="N174" s="530"/>
      <c r="O174" s="530"/>
      <c r="P174" s="530"/>
      <c r="Q174" s="530"/>
      <c r="R174" s="530"/>
      <c r="S174" s="530"/>
      <c r="T174" s="530"/>
      <c r="U174" s="530"/>
      <c r="V174" s="530"/>
      <c r="W174" s="530"/>
      <c r="X174" s="530"/>
      <c r="Y174" s="530"/>
      <c r="Z174" s="530"/>
      <c r="AA174" s="530"/>
      <c r="AB174" s="530"/>
      <c r="AC174" s="530"/>
      <c r="AD174" s="530"/>
      <c r="AE174" s="530"/>
      <c r="AF174" s="530"/>
      <c r="AG174" s="531"/>
      <c r="AH174" s="527" t="s">
        <v>122</v>
      </c>
      <c r="AI174" s="16"/>
    </row>
    <row r="175" spans="7:35" ht="20.100000000000001" customHeight="1" thickBot="1" x14ac:dyDescent="0.25">
      <c r="G175" s="15"/>
      <c r="H175" s="518"/>
      <c r="I175" s="182"/>
      <c r="J175" s="535"/>
      <c r="K175" s="537"/>
      <c r="L175" s="427" t="s">
        <v>100</v>
      </c>
      <c r="M175" s="307" t="s">
        <v>101</v>
      </c>
      <c r="N175" s="428" t="s">
        <v>102</v>
      </c>
      <c r="O175" s="430" t="s">
        <v>103</v>
      </c>
      <c r="P175" s="430" t="s">
        <v>104</v>
      </c>
      <c r="Q175" s="308" t="s">
        <v>105</v>
      </c>
      <c r="R175" s="323" t="s">
        <v>107</v>
      </c>
      <c r="S175" s="307" t="s">
        <v>106</v>
      </c>
      <c r="T175" s="324" t="s">
        <v>108</v>
      </c>
      <c r="U175" s="324" t="s">
        <v>109</v>
      </c>
      <c r="V175" s="324" t="s">
        <v>110</v>
      </c>
      <c r="W175" s="324" t="s">
        <v>111</v>
      </c>
      <c r="X175" s="324" t="s">
        <v>112</v>
      </c>
      <c r="Y175" s="428" t="s">
        <v>113</v>
      </c>
      <c r="Z175" s="308" t="s">
        <v>121</v>
      </c>
      <c r="AA175" s="428" t="s">
        <v>114</v>
      </c>
      <c r="AB175" s="308" t="s">
        <v>115</v>
      </c>
      <c r="AC175" s="430" t="s">
        <v>116</v>
      </c>
      <c r="AD175" s="308" t="s">
        <v>117</v>
      </c>
      <c r="AE175" s="308" t="s">
        <v>118</v>
      </c>
      <c r="AF175" s="430" t="s">
        <v>119</v>
      </c>
      <c r="AG175" s="430" t="s">
        <v>120</v>
      </c>
      <c r="AH175" s="528"/>
      <c r="AI175" s="16"/>
    </row>
    <row r="176" spans="7:35" ht="20.100000000000001" customHeight="1" x14ac:dyDescent="0.2">
      <c r="G176" s="15"/>
      <c r="H176" s="175"/>
      <c r="I176" s="176"/>
      <c r="J176" s="184"/>
      <c r="K176" s="188" t="str">
        <f t="shared" ref="K176:K181" si="137">K162</f>
        <v>Area i</v>
      </c>
      <c r="L176" s="297">
        <f>IF(L162="","",L162*'PR details'!$G4)</f>
        <v>6.3673101696991594</v>
      </c>
      <c r="M176" s="280">
        <f>IF(M162="","",M162*'PR details'!$G4)</f>
        <v>67.160661068857607</v>
      </c>
      <c r="N176" s="280">
        <f>IF(N162="","",N162*'PR details'!$G4)</f>
        <v>53.495899962002994</v>
      </c>
      <c r="O176" s="280">
        <f>IF(O162="","",O162*'PR details'!$G4)</f>
        <v>64.004804012316839</v>
      </c>
      <c r="P176" s="280">
        <f>IF(P162="","",P162*'PR details'!$G4)</f>
        <v>89.084872294790259</v>
      </c>
      <c r="Q176" s="280">
        <f>IF(Q162="","",Q162*'PR details'!$G4)</f>
        <v>67.158787044477251</v>
      </c>
      <c r="R176" s="280">
        <f>IF(R162="","",R162*'PR details'!$G4)</f>
        <v>48.918283075555884</v>
      </c>
      <c r="S176" s="310">
        <f>IF(S162="","",S162*'PR details'!$G4)</f>
        <v>49.686633071507032</v>
      </c>
      <c r="T176" s="297">
        <f>IF(T162="","",T162*'PR details'!$G4)</f>
        <v>29.88006939539094</v>
      </c>
      <c r="U176" s="280">
        <f>IF(U162="","",U162*'PR details'!$G4)</f>
        <v>289.99902611411142</v>
      </c>
      <c r="V176" s="280">
        <f>IF(V162="","",V162*'PR details'!$G4)</f>
        <v>183.74184374720991</v>
      </c>
      <c r="W176" s="280">
        <f>IF(W162="","",W162*'PR details'!$G4)</f>
        <v>398.74241415896864</v>
      </c>
      <c r="X176" s="280">
        <f>IF(X162="","",X162*'PR details'!$G4)</f>
        <v>539.21928171140144</v>
      </c>
      <c r="Y176" s="280">
        <f>IF(Y162="","",Y162*'PR details'!$G4)</f>
        <v>50.261333881486735</v>
      </c>
      <c r="Z176" s="280">
        <f>IF(Z162="","",Z162*'PR details'!$G4)</f>
        <v>11.351590346686267</v>
      </c>
      <c r="AA176" s="280">
        <f>IF(AA162="","",AA162*'PR details'!$G4)</f>
        <v>139.81471227136916</v>
      </c>
      <c r="AB176" s="280">
        <f>IF(AB162="","",AB162*'PR details'!$G4)</f>
        <v>68.476850858669849</v>
      </c>
      <c r="AC176" s="280">
        <f>IF(AC162="","",AC162*'PR details'!$G4)</f>
        <v>41.683299617746052</v>
      </c>
      <c r="AD176" s="280">
        <f>IF(AD162="","",AD162*'PR details'!$G4)</f>
        <v>109.67415348710696</v>
      </c>
      <c r="AE176" s="280">
        <f>IF(AE162="","",AE162*'PR details'!$G4)</f>
        <v>17.673299256463125</v>
      </c>
      <c r="AF176" s="280">
        <f>IF(AF162="","",AF162*'PR details'!$G4)</f>
        <v>135.51694969239043</v>
      </c>
      <c r="AG176" s="280">
        <f>IF(AG162="","",AG162*'PR details'!$G4)</f>
        <v>124.92246519537308</v>
      </c>
      <c r="AH176" s="280">
        <f>IF(AH162="","",AH162*'PR details'!$G4)</f>
        <v>158.47374835190618</v>
      </c>
      <c r="AI176" s="16"/>
    </row>
    <row r="177" spans="7:35" ht="20.100000000000001" customHeight="1" x14ac:dyDescent="0.2">
      <c r="G177" s="15"/>
      <c r="H177" s="175"/>
      <c r="I177" s="176"/>
      <c r="J177" s="184"/>
      <c r="K177" s="189" t="str">
        <f t="shared" si="137"/>
        <v>Area ii</v>
      </c>
      <c r="L177" s="127" t="str">
        <f>IF(L163="","",L163*'PR details'!$G5)</f>
        <v/>
      </c>
      <c r="M177" s="284" t="str">
        <f>IF(M163="","",M163*'PR details'!$G5)</f>
        <v/>
      </c>
      <c r="N177" s="284" t="str">
        <f>IF(N163="","",N163*'PR details'!$G5)</f>
        <v/>
      </c>
      <c r="O177" s="284" t="str">
        <f>IF(O163="","",O163*'PR details'!$G5)</f>
        <v/>
      </c>
      <c r="P177" s="284" t="str">
        <f>IF(P163="","",P163*'PR details'!$G5)</f>
        <v/>
      </c>
      <c r="Q177" s="284" t="str">
        <f>IF(Q163="","",Q163*'PR details'!$G5)</f>
        <v/>
      </c>
      <c r="R177" s="284" t="str">
        <f>IF(R163="","",R163*'PR details'!$G5)</f>
        <v/>
      </c>
      <c r="S177" s="311" t="str">
        <f>IF(S163="","",S163*'PR details'!$G5)</f>
        <v/>
      </c>
      <c r="T177" s="127" t="str">
        <f>IF(T163="","",T163*'PR details'!$G5)</f>
        <v/>
      </c>
      <c r="U177" s="284" t="str">
        <f>IF(U163="","",U163*'PR details'!$G5)</f>
        <v/>
      </c>
      <c r="V177" s="284" t="str">
        <f>IF(V163="","",V163*'PR details'!$G5)</f>
        <v/>
      </c>
      <c r="W177" s="284" t="str">
        <f>IF(W163="","",W163*'PR details'!$G5)</f>
        <v/>
      </c>
      <c r="X177" s="284" t="str">
        <f>IF(X163="","",X163*'PR details'!$G5)</f>
        <v/>
      </c>
      <c r="Y177" s="284" t="str">
        <f>IF(Y163="","",Y163*'PR details'!$G5)</f>
        <v/>
      </c>
      <c r="Z177" s="284" t="str">
        <f>IF(Z163="","",Z163*'PR details'!$G5)</f>
        <v/>
      </c>
      <c r="AA177" s="284" t="str">
        <f>IF(AA163="","",AA163*'PR details'!$G5)</f>
        <v/>
      </c>
      <c r="AB177" s="284" t="str">
        <f>IF(AB163="","",AB163*'PR details'!$G5)</f>
        <v/>
      </c>
      <c r="AC177" s="284" t="str">
        <f>IF(AC163="","",AC163*'PR details'!$G5)</f>
        <v/>
      </c>
      <c r="AD177" s="284" t="str">
        <f>IF(AD163="","",AD163*'PR details'!$G5)</f>
        <v/>
      </c>
      <c r="AE177" s="284" t="str">
        <f>IF(AE163="","",AE163*'PR details'!$G5)</f>
        <v/>
      </c>
      <c r="AF177" s="284" t="str">
        <f>IF(AF163="","",AF163*'PR details'!$G5)</f>
        <v/>
      </c>
      <c r="AG177" s="284" t="str">
        <f>IF(AG163="","",AG163*'PR details'!$G5)</f>
        <v/>
      </c>
      <c r="AH177" s="284" t="str">
        <f>IF(AH163="","",AH163*'PR details'!$G5)</f>
        <v/>
      </c>
      <c r="AI177" s="16"/>
    </row>
    <row r="178" spans="7:35" ht="20.100000000000001" customHeight="1" x14ac:dyDescent="0.2">
      <c r="G178" s="15"/>
      <c r="H178" s="175"/>
      <c r="I178" s="176"/>
      <c r="J178" s="184"/>
      <c r="K178" s="189" t="str">
        <f t="shared" si="137"/>
        <v>Area iii</v>
      </c>
      <c r="L178" s="127" t="str">
        <f>IF(L164="","",L164*'PR details'!$G6)</f>
        <v/>
      </c>
      <c r="M178" s="284" t="str">
        <f>IF(M164="","",M164*'PR details'!$G6)</f>
        <v/>
      </c>
      <c r="N178" s="284" t="str">
        <f>IF(N164="","",N164*'PR details'!$G6)</f>
        <v/>
      </c>
      <c r="O178" s="284" t="str">
        <f>IF(O164="","",O164*'PR details'!$G6)</f>
        <v/>
      </c>
      <c r="P178" s="284" t="str">
        <f>IF(P164="","",P164*'PR details'!$G6)</f>
        <v/>
      </c>
      <c r="Q178" s="284" t="str">
        <f>IF(Q164="","",Q164*'PR details'!$G6)</f>
        <v/>
      </c>
      <c r="R178" s="284" t="str">
        <f>IF(R164="","",R164*'PR details'!$G6)</f>
        <v/>
      </c>
      <c r="S178" s="311" t="str">
        <f>IF(S164="","",S164*'PR details'!$G6)</f>
        <v/>
      </c>
      <c r="T178" s="127" t="str">
        <f>IF(T164="","",T164*'PR details'!$G6)</f>
        <v/>
      </c>
      <c r="U178" s="284" t="str">
        <f>IF(U164="","",U164*'PR details'!$G6)</f>
        <v/>
      </c>
      <c r="V178" s="284" t="str">
        <f>IF(V164="","",V164*'PR details'!$G6)</f>
        <v/>
      </c>
      <c r="W178" s="284" t="str">
        <f>IF(W164="","",W164*'PR details'!$G6)</f>
        <v/>
      </c>
      <c r="X178" s="284" t="str">
        <f>IF(X164="","",X164*'PR details'!$G6)</f>
        <v/>
      </c>
      <c r="Y178" s="284" t="str">
        <f>IF(Y164="","",Y164*'PR details'!$G6)</f>
        <v/>
      </c>
      <c r="Z178" s="284" t="str">
        <f>IF(Z164="","",Z164*'PR details'!$G6)</f>
        <v/>
      </c>
      <c r="AA178" s="284" t="str">
        <f>IF(AA164="","",AA164*'PR details'!$G6)</f>
        <v/>
      </c>
      <c r="AB178" s="284" t="str">
        <f>IF(AB164="","",AB164*'PR details'!$G6)</f>
        <v/>
      </c>
      <c r="AC178" s="284" t="str">
        <f>IF(AC164="","",AC164*'PR details'!$G6)</f>
        <v/>
      </c>
      <c r="AD178" s="284" t="str">
        <f>IF(AD164="","",AD164*'PR details'!$G6)</f>
        <v/>
      </c>
      <c r="AE178" s="284" t="str">
        <f>IF(AE164="","",AE164*'PR details'!$G6)</f>
        <v/>
      </c>
      <c r="AF178" s="284" t="str">
        <f>IF(AF164="","",AF164*'PR details'!$G6)</f>
        <v/>
      </c>
      <c r="AG178" s="284" t="str">
        <f>IF(AG164="","",AG164*'PR details'!$G6)</f>
        <v/>
      </c>
      <c r="AH178" s="284" t="str">
        <f>IF(AH164="","",AH164*'PR details'!$G6)</f>
        <v/>
      </c>
      <c r="AI178" s="16"/>
    </row>
    <row r="179" spans="7:35" ht="20.100000000000001" customHeight="1" x14ac:dyDescent="0.2">
      <c r="G179" s="15"/>
      <c r="H179" s="175"/>
      <c r="I179" s="176"/>
      <c r="J179" s="184"/>
      <c r="K179" s="189" t="str">
        <f t="shared" si="137"/>
        <v>Area iv</v>
      </c>
      <c r="L179" s="127" t="str">
        <f>IF(L165="","",L165*'PR details'!$G7)</f>
        <v/>
      </c>
      <c r="M179" s="284" t="str">
        <f>IF(M165="","",M165*'PR details'!$G7)</f>
        <v/>
      </c>
      <c r="N179" s="284" t="str">
        <f>IF(N165="","",N165*'PR details'!$G7)</f>
        <v/>
      </c>
      <c r="O179" s="284" t="str">
        <f>IF(O165="","",O165*'PR details'!$G7)</f>
        <v/>
      </c>
      <c r="P179" s="284" t="str">
        <f>IF(P165="","",P165*'PR details'!$G7)</f>
        <v/>
      </c>
      <c r="Q179" s="284" t="str">
        <f>IF(Q165="","",Q165*'PR details'!$G7)</f>
        <v/>
      </c>
      <c r="R179" s="284" t="str">
        <f>IF(R165="","",R165*'PR details'!$G7)</f>
        <v/>
      </c>
      <c r="S179" s="311" t="str">
        <f>IF(S165="","",S165*'PR details'!$G7)</f>
        <v/>
      </c>
      <c r="T179" s="127" t="str">
        <f>IF(T165="","",T165*'PR details'!$G7)</f>
        <v/>
      </c>
      <c r="U179" s="284" t="str">
        <f>IF(U165="","",U165*'PR details'!$G7)</f>
        <v/>
      </c>
      <c r="V179" s="284" t="str">
        <f>IF(V165="","",V165*'PR details'!$G7)</f>
        <v/>
      </c>
      <c r="W179" s="284" t="str">
        <f>IF(W165="","",W165*'PR details'!$G7)</f>
        <v/>
      </c>
      <c r="X179" s="284" t="str">
        <f>IF(X165="","",X165*'PR details'!$G7)</f>
        <v/>
      </c>
      <c r="Y179" s="284" t="str">
        <f>IF(Y165="","",Y165*'PR details'!$G7)</f>
        <v/>
      </c>
      <c r="Z179" s="284" t="str">
        <f>IF(Z165="","",Z165*'PR details'!$G7)</f>
        <v/>
      </c>
      <c r="AA179" s="284" t="str">
        <f>IF(AA165="","",AA165*'PR details'!$G7)</f>
        <v/>
      </c>
      <c r="AB179" s="284" t="str">
        <f>IF(AB165="","",AB165*'PR details'!$G7)</f>
        <v/>
      </c>
      <c r="AC179" s="284" t="str">
        <f>IF(AC165="","",AC165*'PR details'!$G7)</f>
        <v/>
      </c>
      <c r="AD179" s="284" t="str">
        <f>IF(AD165="","",AD165*'PR details'!$G7)</f>
        <v/>
      </c>
      <c r="AE179" s="284" t="str">
        <f>IF(AE165="","",AE165*'PR details'!$G7)</f>
        <v/>
      </c>
      <c r="AF179" s="284" t="str">
        <f>IF(AF165="","",AF165*'PR details'!$G7)</f>
        <v/>
      </c>
      <c r="AG179" s="284" t="str">
        <f>IF(AG165="","",AG165*'PR details'!$G7)</f>
        <v/>
      </c>
      <c r="AH179" s="284" t="str">
        <f>IF(AH165="","",AH165*'PR details'!$G7)</f>
        <v/>
      </c>
      <c r="AI179" s="16"/>
    </row>
    <row r="180" spans="7:35" ht="20.100000000000001" customHeight="1" x14ac:dyDescent="0.2">
      <c r="G180" s="15"/>
      <c r="H180" s="175"/>
      <c r="I180" s="176"/>
      <c r="J180" s="184"/>
      <c r="K180" s="189" t="str">
        <f t="shared" si="137"/>
        <v>Area v</v>
      </c>
      <c r="L180" s="127" t="str">
        <f>IF(L166="","",L166*'PR details'!$G8)</f>
        <v/>
      </c>
      <c r="M180" s="284" t="str">
        <f>IF(M166="","",M166*'PR details'!$G8)</f>
        <v/>
      </c>
      <c r="N180" s="284" t="str">
        <f>IF(N166="","",N166*'PR details'!$G8)</f>
        <v/>
      </c>
      <c r="O180" s="284" t="str">
        <f>IF(O166="","",O166*'PR details'!$G8)</f>
        <v/>
      </c>
      <c r="P180" s="284" t="str">
        <f>IF(P166="","",P166*'PR details'!$G8)</f>
        <v/>
      </c>
      <c r="Q180" s="284" t="str">
        <f>IF(Q166="","",Q166*'PR details'!$G8)</f>
        <v/>
      </c>
      <c r="R180" s="284" t="str">
        <f>IF(R166="","",R166*'PR details'!$G8)</f>
        <v/>
      </c>
      <c r="S180" s="311" t="str">
        <f>IF(S166="","",S166*'PR details'!$G8)</f>
        <v/>
      </c>
      <c r="T180" s="127" t="str">
        <f>IF(T166="","",T166*'PR details'!$G8)</f>
        <v/>
      </c>
      <c r="U180" s="284" t="str">
        <f>IF(U166="","",U166*'PR details'!$G8)</f>
        <v/>
      </c>
      <c r="V180" s="284" t="str">
        <f>IF(V166="","",V166*'PR details'!$G8)</f>
        <v/>
      </c>
      <c r="W180" s="284" t="str">
        <f>IF(W166="","",W166*'PR details'!$G8)</f>
        <v/>
      </c>
      <c r="X180" s="284" t="str">
        <f>IF(X166="","",X166*'PR details'!$G8)</f>
        <v/>
      </c>
      <c r="Y180" s="284" t="str">
        <f>IF(Y166="","",Y166*'PR details'!$G8)</f>
        <v/>
      </c>
      <c r="Z180" s="284" t="str">
        <f>IF(Z166="","",Z166*'PR details'!$G8)</f>
        <v/>
      </c>
      <c r="AA180" s="284" t="str">
        <f>IF(AA166="","",AA166*'PR details'!$G8)</f>
        <v/>
      </c>
      <c r="AB180" s="284" t="str">
        <f>IF(AB166="","",AB166*'PR details'!$G8)</f>
        <v/>
      </c>
      <c r="AC180" s="284" t="str">
        <f>IF(AC166="","",AC166*'PR details'!$G8)</f>
        <v/>
      </c>
      <c r="AD180" s="284" t="str">
        <f>IF(AD166="","",AD166*'PR details'!$G8)</f>
        <v/>
      </c>
      <c r="AE180" s="284" t="str">
        <f>IF(AE166="","",AE166*'PR details'!$G8)</f>
        <v/>
      </c>
      <c r="AF180" s="284" t="str">
        <f>IF(AF166="","",AF166*'PR details'!$G8)</f>
        <v/>
      </c>
      <c r="AG180" s="284" t="str">
        <f>IF(AG166="","",AG166*'PR details'!$G8)</f>
        <v/>
      </c>
      <c r="AH180" s="284" t="str">
        <f>IF(AH166="","",AH166*'PR details'!$G8)</f>
        <v/>
      </c>
      <c r="AI180" s="16"/>
    </row>
    <row r="181" spans="7:35" ht="20.100000000000001" customHeight="1" thickBot="1" x14ac:dyDescent="0.25">
      <c r="G181" s="15"/>
      <c r="H181" s="175"/>
      <c r="I181" s="176"/>
      <c r="J181" s="184"/>
      <c r="K181" s="189" t="str">
        <f t="shared" si="137"/>
        <v>Area vi</v>
      </c>
      <c r="L181" s="128" t="str">
        <f>IF(L167="","",L167*'PR details'!$G9)</f>
        <v/>
      </c>
      <c r="M181" s="284" t="str">
        <f>IF(M167="","",M167*'PR details'!$G9)</f>
        <v/>
      </c>
      <c r="N181" s="284" t="str">
        <f>IF(N167="","",N167*'PR details'!$G9)</f>
        <v/>
      </c>
      <c r="O181" s="284" t="str">
        <f>IF(O167="","",O167*'PR details'!$G9)</f>
        <v/>
      </c>
      <c r="P181" s="284" t="str">
        <f>IF(P167="","",P167*'PR details'!$G9)</f>
        <v/>
      </c>
      <c r="Q181" s="284" t="str">
        <f>IF(Q167="","",Q167*'PR details'!$G9)</f>
        <v/>
      </c>
      <c r="R181" s="284" t="str">
        <f>IF(R167="","",R167*'PR details'!$G9)</f>
        <v/>
      </c>
      <c r="S181" s="311" t="str">
        <f>IF(S167="","",S167*'PR details'!$G9)</f>
        <v/>
      </c>
      <c r="T181" s="128" t="str">
        <f>IF(T167="","",T167*'PR details'!$G9)</f>
        <v/>
      </c>
      <c r="U181" s="284" t="str">
        <f>IF(U167="","",U167*'PR details'!$G9)</f>
        <v/>
      </c>
      <c r="V181" s="284" t="str">
        <f>IF(V167="","",V167*'PR details'!$G9)</f>
        <v/>
      </c>
      <c r="W181" s="284" t="str">
        <f>IF(W167="","",W167*'PR details'!$G9)</f>
        <v/>
      </c>
      <c r="X181" s="284" t="str">
        <f>IF(X167="","",X167*'PR details'!$G9)</f>
        <v/>
      </c>
      <c r="Y181" s="284" t="str">
        <f>IF(Y167="","",Y167*'PR details'!$G9)</f>
        <v/>
      </c>
      <c r="Z181" s="284" t="str">
        <f>IF(Z167="","",Z167*'PR details'!$G9)</f>
        <v/>
      </c>
      <c r="AA181" s="284" t="str">
        <f>IF(AA167="","",AA167*'PR details'!$G9)</f>
        <v/>
      </c>
      <c r="AB181" s="284" t="str">
        <f>IF(AB167="","",AB167*'PR details'!$G9)</f>
        <v/>
      </c>
      <c r="AC181" s="284" t="str">
        <f>IF(AC167="","",AC167*'PR details'!$G9)</f>
        <v/>
      </c>
      <c r="AD181" s="284" t="str">
        <f>IF(AD167="","",AD167*'PR details'!$G9)</f>
        <v/>
      </c>
      <c r="AE181" s="284" t="str">
        <f>IF(AE167="","",AE167*'PR details'!$G9)</f>
        <v/>
      </c>
      <c r="AF181" s="284" t="str">
        <f>IF(AF167="","",AF167*'PR details'!$G9)</f>
        <v/>
      </c>
      <c r="AG181" s="284" t="str">
        <f>IF(AG167="","",AG167*'PR details'!$G9)</f>
        <v/>
      </c>
      <c r="AH181" s="284" t="str">
        <f>IF(AH167="","",AH167*'PR details'!$G9)</f>
        <v/>
      </c>
      <c r="AI181" s="16"/>
    </row>
    <row r="182" spans="7:35" ht="20.100000000000001" customHeight="1" thickBot="1" x14ac:dyDescent="0.25">
      <c r="G182" s="20"/>
      <c r="H182" s="54"/>
      <c r="I182" s="54"/>
      <c r="J182" s="54"/>
      <c r="K182" s="193"/>
      <c r="L182" s="300"/>
      <c r="M182" s="300"/>
      <c r="N182" s="300"/>
      <c r="O182" s="300"/>
      <c r="P182" s="300"/>
      <c r="Q182" s="300"/>
      <c r="R182" s="300"/>
      <c r="S182" s="300"/>
      <c r="T182" s="300"/>
      <c r="U182" s="300"/>
      <c r="V182" s="300"/>
      <c r="W182" s="300"/>
      <c r="X182" s="300"/>
      <c r="Y182" s="300"/>
      <c r="Z182" s="300"/>
      <c r="AA182" s="300"/>
      <c r="AB182" s="300"/>
      <c r="AC182" s="300"/>
      <c r="AD182" s="300"/>
      <c r="AE182" s="300"/>
      <c r="AF182" s="300"/>
      <c r="AG182" s="300"/>
      <c r="AH182" s="300"/>
      <c r="AI182" s="18"/>
    </row>
    <row r="183" spans="7:35" ht="20.100000000000001" customHeight="1" x14ac:dyDescent="0.2">
      <c r="AI183" s="11"/>
    </row>
    <row r="184" spans="7:35" ht="20.100000000000001" customHeight="1" x14ac:dyDescent="0.2">
      <c r="AI184" s="11"/>
    </row>
    <row r="185" spans="7:35" ht="20.100000000000001" customHeight="1" thickBot="1" x14ac:dyDescent="0.25">
      <c r="H185" s="38" t="s">
        <v>393</v>
      </c>
      <c r="AI185" s="11"/>
    </row>
    <row r="186" spans="7:35" ht="20.100000000000001" customHeight="1" thickBot="1" x14ac:dyDescent="0.25">
      <c r="G186" s="12"/>
      <c r="H186" s="13"/>
      <c r="I186" s="13"/>
      <c r="J186" s="13"/>
      <c r="K186" s="191"/>
      <c r="L186" s="146"/>
      <c r="M186" s="146"/>
      <c r="N186" s="146"/>
      <c r="O186" s="146"/>
      <c r="P186" s="30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"/>
    </row>
    <row r="187" spans="7:35" ht="20.100000000000001" customHeight="1" x14ac:dyDescent="0.2">
      <c r="G187" s="15"/>
      <c r="H187" s="517"/>
      <c r="I187" s="183"/>
      <c r="J187" s="534"/>
      <c r="K187" s="536"/>
      <c r="L187" s="529" t="s">
        <v>406</v>
      </c>
      <c r="M187" s="530"/>
      <c r="N187" s="530"/>
      <c r="O187" s="530"/>
      <c r="P187" s="530"/>
      <c r="Q187" s="530"/>
      <c r="R187" s="530"/>
      <c r="S187" s="530"/>
      <c r="T187" s="530"/>
      <c r="U187" s="530"/>
      <c r="V187" s="530"/>
      <c r="W187" s="530"/>
      <c r="X187" s="530"/>
      <c r="Y187" s="530"/>
      <c r="Z187" s="530"/>
      <c r="AA187" s="530"/>
      <c r="AB187" s="530"/>
      <c r="AC187" s="530"/>
      <c r="AD187" s="530"/>
      <c r="AE187" s="530"/>
      <c r="AF187" s="530"/>
      <c r="AG187" s="531"/>
      <c r="AH187" s="527" t="s">
        <v>122</v>
      </c>
      <c r="AI187" s="16"/>
    </row>
    <row r="188" spans="7:35" ht="20.100000000000001" customHeight="1" thickBot="1" x14ac:dyDescent="0.25">
      <c r="G188" s="15"/>
      <c r="H188" s="518"/>
      <c r="I188" s="182"/>
      <c r="J188" s="535"/>
      <c r="K188" s="537"/>
      <c r="L188" s="427" t="s">
        <v>100</v>
      </c>
      <c r="M188" s="307" t="s">
        <v>101</v>
      </c>
      <c r="N188" s="428" t="s">
        <v>102</v>
      </c>
      <c r="O188" s="430" t="s">
        <v>103</v>
      </c>
      <c r="P188" s="430" t="s">
        <v>104</v>
      </c>
      <c r="Q188" s="308" t="s">
        <v>105</v>
      </c>
      <c r="R188" s="323" t="s">
        <v>107</v>
      </c>
      <c r="S188" s="307" t="s">
        <v>106</v>
      </c>
      <c r="T188" s="324" t="s">
        <v>108</v>
      </c>
      <c r="U188" s="324" t="s">
        <v>109</v>
      </c>
      <c r="V188" s="324" t="s">
        <v>110</v>
      </c>
      <c r="W188" s="324" t="s">
        <v>111</v>
      </c>
      <c r="X188" s="324" t="s">
        <v>112</v>
      </c>
      <c r="Y188" s="428" t="s">
        <v>113</v>
      </c>
      <c r="Z188" s="308" t="s">
        <v>121</v>
      </c>
      <c r="AA188" s="428" t="s">
        <v>114</v>
      </c>
      <c r="AB188" s="308" t="s">
        <v>115</v>
      </c>
      <c r="AC188" s="430" t="s">
        <v>116</v>
      </c>
      <c r="AD188" s="308" t="s">
        <v>117</v>
      </c>
      <c r="AE188" s="308" t="s">
        <v>118</v>
      </c>
      <c r="AF188" s="430" t="s">
        <v>119</v>
      </c>
      <c r="AG188" s="430" t="s">
        <v>120</v>
      </c>
      <c r="AH188" s="528"/>
      <c r="AI188" s="16"/>
    </row>
    <row r="189" spans="7:35" ht="20.100000000000001" customHeight="1" thickBot="1" x14ac:dyDescent="0.25">
      <c r="G189" s="15"/>
      <c r="H189" s="175"/>
      <c r="I189" s="176"/>
      <c r="J189" s="184"/>
      <c r="K189" s="188"/>
      <c r="L189" s="297">
        <f t="shared" ref="L189:AH189" si="138">IF(COUNT(L176:L181)&lt;1,"",SUM(L176:L181))</f>
        <v>6.3673101696991594</v>
      </c>
      <c r="M189" s="280">
        <f t="shared" si="138"/>
        <v>67.160661068857607</v>
      </c>
      <c r="N189" s="280">
        <f t="shared" si="138"/>
        <v>53.495899962002994</v>
      </c>
      <c r="O189" s="280">
        <f t="shared" si="138"/>
        <v>64.004804012316839</v>
      </c>
      <c r="P189" s="280">
        <f t="shared" si="138"/>
        <v>89.084872294790259</v>
      </c>
      <c r="Q189" s="280">
        <f t="shared" si="138"/>
        <v>67.158787044477251</v>
      </c>
      <c r="R189" s="280">
        <f t="shared" si="138"/>
        <v>48.918283075555884</v>
      </c>
      <c r="S189" s="310">
        <f t="shared" si="138"/>
        <v>49.686633071507032</v>
      </c>
      <c r="T189" s="297">
        <f t="shared" si="138"/>
        <v>29.88006939539094</v>
      </c>
      <c r="U189" s="280">
        <f t="shared" si="138"/>
        <v>289.99902611411142</v>
      </c>
      <c r="V189" s="280">
        <f t="shared" si="138"/>
        <v>183.74184374720991</v>
      </c>
      <c r="W189" s="280">
        <f t="shared" si="138"/>
        <v>398.74241415896864</v>
      </c>
      <c r="X189" s="280">
        <f t="shared" si="138"/>
        <v>539.21928171140144</v>
      </c>
      <c r="Y189" s="280">
        <f t="shared" si="138"/>
        <v>50.261333881486735</v>
      </c>
      <c r="Z189" s="280">
        <f t="shared" si="138"/>
        <v>11.351590346686267</v>
      </c>
      <c r="AA189" s="280">
        <f t="shared" si="138"/>
        <v>139.81471227136916</v>
      </c>
      <c r="AB189" s="280">
        <f t="shared" si="138"/>
        <v>68.476850858669849</v>
      </c>
      <c r="AC189" s="280">
        <f t="shared" si="138"/>
        <v>41.683299617746052</v>
      </c>
      <c r="AD189" s="280">
        <f t="shared" si="138"/>
        <v>109.67415348710696</v>
      </c>
      <c r="AE189" s="280">
        <f t="shared" si="138"/>
        <v>17.673299256463125</v>
      </c>
      <c r="AF189" s="280">
        <f t="shared" si="138"/>
        <v>135.51694969239043</v>
      </c>
      <c r="AG189" s="280">
        <f t="shared" si="138"/>
        <v>124.92246519537308</v>
      </c>
      <c r="AH189" s="280">
        <f t="shared" si="138"/>
        <v>158.47374835190618</v>
      </c>
      <c r="AI189" s="16"/>
    </row>
    <row r="190" spans="7:35" ht="20.100000000000001" customHeight="1" thickBot="1" x14ac:dyDescent="0.25">
      <c r="G190" s="20"/>
      <c r="H190" s="54"/>
      <c r="I190" s="54"/>
      <c r="J190" s="54"/>
      <c r="K190" s="193"/>
      <c r="L190" s="300"/>
      <c r="M190" s="300"/>
      <c r="N190" s="300"/>
      <c r="O190" s="300"/>
      <c r="P190" s="300"/>
      <c r="Q190" s="300"/>
      <c r="R190" s="300"/>
      <c r="S190" s="300"/>
      <c r="T190" s="300"/>
      <c r="U190" s="300"/>
      <c r="V190" s="300"/>
      <c r="W190" s="300"/>
      <c r="X190" s="300"/>
      <c r="Y190" s="300"/>
      <c r="Z190" s="300"/>
      <c r="AA190" s="300"/>
      <c r="AB190" s="300"/>
      <c r="AC190" s="300"/>
      <c r="AD190" s="300"/>
      <c r="AE190" s="300"/>
      <c r="AF190" s="300"/>
      <c r="AG190" s="300"/>
      <c r="AH190" s="300"/>
      <c r="AI190" s="18"/>
    </row>
    <row r="191" spans="7:35" ht="20.100000000000001" customHeight="1" x14ac:dyDescent="0.2"/>
    <row r="192" spans="7:35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password="D3E8" sheet="1" objects="1" scenarios="1"/>
  <mergeCells count="37">
    <mergeCell ref="L6:AG6"/>
    <mergeCell ref="AH6:AH7"/>
    <mergeCell ref="L46:AG46"/>
    <mergeCell ref="AH46:AH47"/>
    <mergeCell ref="AH160:AH161"/>
    <mergeCell ref="L174:AG174"/>
    <mergeCell ref="AH174:AH175"/>
    <mergeCell ref="J174:J175"/>
    <mergeCell ref="L160:AG160"/>
    <mergeCell ref="H160:J167"/>
    <mergeCell ref="H174:H175"/>
    <mergeCell ref="K174:K175"/>
    <mergeCell ref="H6:H7"/>
    <mergeCell ref="I6:I7"/>
    <mergeCell ref="J6:J7"/>
    <mergeCell ref="K6:K7"/>
    <mergeCell ref="H46:H47"/>
    <mergeCell ref="J46:J47"/>
    <mergeCell ref="I46:I47"/>
    <mergeCell ref="K46:K47"/>
    <mergeCell ref="L187:AG187"/>
    <mergeCell ref="AH187:AH188"/>
    <mergeCell ref="H187:H188"/>
    <mergeCell ref="J187:J188"/>
    <mergeCell ref="K187:K188"/>
    <mergeCell ref="I84:I85"/>
    <mergeCell ref="H84:H85"/>
    <mergeCell ref="AH122:AH123"/>
    <mergeCell ref="AH84:AH85"/>
    <mergeCell ref="L84:AG84"/>
    <mergeCell ref="K84:K85"/>
    <mergeCell ref="J84:J85"/>
    <mergeCell ref="H122:H123"/>
    <mergeCell ref="I122:I123"/>
    <mergeCell ref="J122:J123"/>
    <mergeCell ref="K122:K123"/>
    <mergeCell ref="L122:AG122"/>
  </mergeCells>
  <conditionalFormatting sqref="L8:AH38">
    <cfRule type="cellIs" priority="3" stopIfTrue="1" operator="equal">
      <formula>""</formula>
    </cfRule>
  </conditionalFormatting>
  <conditionalFormatting sqref="L8:AH38">
    <cfRule type="cellIs" dxfId="25" priority="5" operator="greaterThanOrEqual">
      <formula>L$40</formula>
    </cfRule>
  </conditionalFormatting>
  <conditionalFormatting sqref="L8:AH37">
    <cfRule type="cellIs" dxfId="24" priority="2" stopIfTrue="1" operator="equal">
      <formula>"ERROR"</formula>
    </cfRule>
  </conditionalFormatting>
  <conditionalFormatting sqref="J8:J37">
    <cfRule type="cellIs" dxfId="23" priority="1" stopIfTrue="1" operator="equal">
      <formula>""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B1:AL40"/>
  <sheetViews>
    <sheetView zoomScale="70" zoomScaleNormal="70" workbookViewId="0">
      <selection activeCell="I9" sqref="I9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31.88671875" style="11" customWidth="1"/>
    <col min="5" max="5" width="2.88671875" style="11" customWidth="1"/>
    <col min="6" max="6" width="10.109375" style="11" customWidth="1"/>
    <col min="7" max="7" width="3.21875" style="11" customWidth="1"/>
    <col min="8" max="10" width="14.6640625" style="11" customWidth="1"/>
    <col min="11" max="35" width="20.77734375" style="138" customWidth="1"/>
    <col min="36" max="36" width="2.88671875" style="11" customWidth="1"/>
    <col min="37" max="37" width="8.88671875" style="11"/>
    <col min="38" max="38" width="31.44140625" style="11" customWidth="1"/>
    <col min="39" max="16384" width="8.88671875" style="11"/>
  </cols>
  <sheetData>
    <row r="1" spans="2:38" ht="12" customHeight="1" x14ac:dyDescent="0.2"/>
    <row r="2" spans="2:38" ht="20.100000000000001" customHeight="1" x14ac:dyDescent="0.2">
      <c r="B2" s="37" t="s">
        <v>126</v>
      </c>
    </row>
    <row r="3" spans="2:38" ht="20.100000000000001" customHeight="1" x14ac:dyDescent="0.2">
      <c r="B3" s="3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2:38" ht="20.100000000000001" customHeight="1" thickBot="1" x14ac:dyDescent="0.25">
      <c r="B4" s="22" t="s">
        <v>40</v>
      </c>
      <c r="H4" s="38" t="s">
        <v>375</v>
      </c>
    </row>
    <row r="5" spans="2:38" ht="20.100000000000001" customHeight="1" thickBot="1" x14ac:dyDescent="0.25">
      <c r="B5" s="23" t="s">
        <v>127</v>
      </c>
      <c r="G5" s="12"/>
      <c r="H5" s="13"/>
      <c r="I5" s="13"/>
      <c r="J5" s="13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4"/>
    </row>
    <row r="6" spans="2:38" ht="20.100000000000001" customHeight="1" x14ac:dyDescent="0.2">
      <c r="B6" s="23" t="s">
        <v>85</v>
      </c>
      <c r="G6" s="15"/>
      <c r="H6" s="473" t="s">
        <v>38</v>
      </c>
      <c r="I6" s="476" t="s">
        <v>52</v>
      </c>
      <c r="J6" s="500" t="s">
        <v>63</v>
      </c>
      <c r="K6" s="522" t="s">
        <v>404</v>
      </c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44"/>
      <c r="AJ6" s="16"/>
    </row>
    <row r="7" spans="2:38" ht="37.5" customHeight="1" x14ac:dyDescent="0.2">
      <c r="B7" s="23" t="s">
        <v>86</v>
      </c>
      <c r="G7" s="15"/>
      <c r="H7" s="474"/>
      <c r="I7" s="477"/>
      <c r="J7" s="545"/>
      <c r="K7" s="375" t="s">
        <v>129</v>
      </c>
      <c r="L7" s="157" t="s">
        <v>130</v>
      </c>
      <c r="M7" s="157" t="s">
        <v>131</v>
      </c>
      <c r="N7" s="157" t="s">
        <v>132</v>
      </c>
      <c r="O7" s="157" t="s">
        <v>133</v>
      </c>
      <c r="P7" s="157" t="s">
        <v>134</v>
      </c>
      <c r="Q7" s="158" t="s">
        <v>135</v>
      </c>
      <c r="R7" s="158" t="s">
        <v>136</v>
      </c>
      <c r="S7" s="158" t="s">
        <v>137</v>
      </c>
      <c r="T7" s="158" t="s">
        <v>138</v>
      </c>
      <c r="U7" s="158" t="s">
        <v>139</v>
      </c>
      <c r="V7" s="158" t="s">
        <v>140</v>
      </c>
      <c r="W7" s="158" t="s">
        <v>141</v>
      </c>
      <c r="X7" s="156" t="s">
        <v>128</v>
      </c>
      <c r="Y7" s="158" t="s">
        <v>142</v>
      </c>
      <c r="Z7" s="158" t="s">
        <v>179</v>
      </c>
      <c r="AA7" s="158" t="s">
        <v>143</v>
      </c>
      <c r="AB7" s="158" t="s">
        <v>144</v>
      </c>
      <c r="AC7" s="158" t="s">
        <v>145</v>
      </c>
      <c r="AD7" s="158" t="s">
        <v>146</v>
      </c>
      <c r="AE7" s="158" t="s">
        <v>147</v>
      </c>
      <c r="AF7" s="158" t="s">
        <v>148</v>
      </c>
      <c r="AG7" s="158" t="s">
        <v>176</v>
      </c>
      <c r="AH7" s="158" t="s">
        <v>149</v>
      </c>
      <c r="AI7" s="159" t="s">
        <v>150</v>
      </c>
      <c r="AJ7" s="16"/>
    </row>
    <row r="8" spans="2:38" ht="22.5" customHeight="1" thickBot="1" x14ac:dyDescent="0.25">
      <c r="B8" s="23" t="s">
        <v>400</v>
      </c>
      <c r="G8" s="15"/>
      <c r="H8" s="475"/>
      <c r="I8" s="478"/>
      <c r="J8" s="546"/>
      <c r="K8" s="162" t="s">
        <v>153</v>
      </c>
      <c r="L8" s="160" t="s">
        <v>154</v>
      </c>
      <c r="M8" s="160" t="s">
        <v>155</v>
      </c>
      <c r="N8" s="160" t="s">
        <v>156</v>
      </c>
      <c r="O8" s="160" t="s">
        <v>157</v>
      </c>
      <c r="P8" s="160" t="s">
        <v>158</v>
      </c>
      <c r="Q8" s="161" t="s">
        <v>159</v>
      </c>
      <c r="R8" s="161" t="s">
        <v>160</v>
      </c>
      <c r="S8" s="161" t="s">
        <v>163</v>
      </c>
      <c r="T8" s="161" t="s">
        <v>161</v>
      </c>
      <c r="U8" s="161" t="s">
        <v>162</v>
      </c>
      <c r="V8" s="161" t="s">
        <v>164</v>
      </c>
      <c r="W8" s="161" t="s">
        <v>165</v>
      </c>
      <c r="X8" s="162" t="s">
        <v>175</v>
      </c>
      <c r="Y8" s="161" t="s">
        <v>166</v>
      </c>
      <c r="Z8" s="161" t="s">
        <v>178</v>
      </c>
      <c r="AA8" s="161" t="s">
        <v>167</v>
      </c>
      <c r="AB8" s="161" t="s">
        <v>168</v>
      </c>
      <c r="AC8" s="161" t="s">
        <v>169</v>
      </c>
      <c r="AD8" s="161" t="s">
        <v>170</v>
      </c>
      <c r="AE8" s="161" t="s">
        <v>171</v>
      </c>
      <c r="AF8" s="161" t="s">
        <v>172</v>
      </c>
      <c r="AG8" s="161" t="s">
        <v>177</v>
      </c>
      <c r="AH8" s="161" t="s">
        <v>173</v>
      </c>
      <c r="AI8" s="163" t="s">
        <v>174</v>
      </c>
      <c r="AJ8" s="16"/>
    </row>
    <row r="9" spans="2:38" ht="20.100000000000001" customHeight="1" x14ac:dyDescent="0.2">
      <c r="B9" s="23" t="s">
        <v>385</v>
      </c>
      <c r="G9" s="15"/>
      <c r="H9" s="282"/>
      <c r="I9" s="281"/>
      <c r="J9" s="281"/>
      <c r="K9" s="282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16"/>
      <c r="AK9" s="138"/>
      <c r="AL9" s="123"/>
    </row>
    <row r="10" spans="2:38" ht="20.100000000000001" customHeight="1" x14ac:dyDescent="0.2">
      <c r="B10" s="23" t="s">
        <v>389</v>
      </c>
      <c r="G10" s="15"/>
      <c r="H10" s="285"/>
      <c r="I10" s="278"/>
      <c r="J10" s="278"/>
      <c r="K10" s="285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16"/>
      <c r="AL10" s="123"/>
    </row>
    <row r="11" spans="2:38" ht="20.100000000000001" customHeight="1" x14ac:dyDescent="0.2">
      <c r="B11" s="11" t="s">
        <v>386</v>
      </c>
      <c r="G11" s="15"/>
      <c r="H11" s="285"/>
      <c r="I11" s="278"/>
      <c r="J11" s="278"/>
      <c r="K11" s="285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16"/>
      <c r="AL11" s="124"/>
    </row>
    <row r="12" spans="2:38" ht="20.100000000000001" customHeight="1" x14ac:dyDescent="0.2">
      <c r="B12" s="23" t="s">
        <v>377</v>
      </c>
      <c r="G12" s="15"/>
      <c r="H12" s="285"/>
      <c r="I12" s="278"/>
      <c r="J12" s="278"/>
      <c r="K12" s="285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16"/>
      <c r="AL12" s="124"/>
    </row>
    <row r="13" spans="2:38" ht="20.100000000000001" customHeight="1" x14ac:dyDescent="0.2">
      <c r="G13" s="15"/>
      <c r="H13" s="285"/>
      <c r="I13" s="278"/>
      <c r="J13" s="278"/>
      <c r="K13" s="285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63"/>
      <c r="Z13" s="263"/>
      <c r="AA13" s="263"/>
      <c r="AB13" s="278"/>
      <c r="AC13" s="263"/>
      <c r="AD13" s="263"/>
      <c r="AE13" s="263"/>
      <c r="AF13" s="263"/>
      <c r="AG13" s="263"/>
      <c r="AH13" s="263"/>
      <c r="AI13" s="263"/>
      <c r="AJ13" s="16"/>
      <c r="AL13" s="124"/>
    </row>
    <row r="14" spans="2:38" ht="20.100000000000001" customHeight="1" x14ac:dyDescent="0.2">
      <c r="G14" s="15"/>
      <c r="H14" s="285"/>
      <c r="I14" s="278"/>
      <c r="J14" s="278"/>
      <c r="K14" s="285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16"/>
      <c r="AL14" s="123"/>
    </row>
    <row r="15" spans="2:38" ht="20.100000000000001" customHeight="1" thickBot="1" x14ac:dyDescent="0.25">
      <c r="B15" s="22" t="s">
        <v>54</v>
      </c>
      <c r="G15" s="15"/>
      <c r="H15" s="285"/>
      <c r="I15" s="278"/>
      <c r="J15" s="278"/>
      <c r="K15" s="285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16"/>
      <c r="AL15" s="123"/>
    </row>
    <row r="16" spans="2:38" ht="20.100000000000001" customHeight="1" thickBot="1" x14ac:dyDescent="0.25">
      <c r="B16" s="12"/>
      <c r="C16" s="13"/>
      <c r="D16" s="13"/>
      <c r="E16" s="14"/>
      <c r="G16" s="15"/>
      <c r="H16" s="285"/>
      <c r="I16" s="278"/>
      <c r="J16" s="278"/>
      <c r="K16" s="285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16"/>
      <c r="AL16" s="124"/>
    </row>
    <row r="17" spans="2:38" ht="20.100000000000001" customHeight="1" x14ac:dyDescent="0.2">
      <c r="B17" s="15"/>
      <c r="C17" s="45" t="s">
        <v>55</v>
      </c>
      <c r="D17" s="57"/>
      <c r="E17" s="16"/>
      <c r="G17" s="15"/>
      <c r="H17" s="285"/>
      <c r="I17" s="278"/>
      <c r="J17" s="278"/>
      <c r="K17" s="285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63"/>
      <c r="Y17" s="263"/>
      <c r="Z17" s="263"/>
      <c r="AA17" s="263"/>
      <c r="AB17" s="263"/>
      <c r="AC17" s="263"/>
      <c r="AD17" s="263"/>
      <c r="AE17" s="263"/>
      <c r="AF17" s="263"/>
      <c r="AG17" s="278"/>
      <c r="AH17" s="263"/>
      <c r="AI17" s="263"/>
      <c r="AJ17" s="16"/>
      <c r="AL17" s="123"/>
    </row>
    <row r="18" spans="2:38" ht="20.100000000000001" customHeight="1" thickBot="1" x14ac:dyDescent="0.25">
      <c r="B18" s="15"/>
      <c r="C18" s="46" t="s">
        <v>56</v>
      </c>
      <c r="D18" s="81"/>
      <c r="E18" s="16"/>
      <c r="G18" s="15"/>
      <c r="H18" s="285"/>
      <c r="I18" s="278"/>
      <c r="J18" s="278"/>
      <c r="K18" s="285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16"/>
      <c r="AL18" s="123"/>
    </row>
    <row r="19" spans="2:38" ht="20.100000000000001" customHeight="1" thickBot="1" x14ac:dyDescent="0.25">
      <c r="B19" s="20"/>
      <c r="C19" s="17"/>
      <c r="D19" s="17"/>
      <c r="E19" s="18"/>
      <c r="G19" s="15"/>
      <c r="H19" s="285"/>
      <c r="I19" s="278"/>
      <c r="J19" s="278"/>
      <c r="K19" s="285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16"/>
      <c r="AL19" s="123"/>
    </row>
    <row r="20" spans="2:38" ht="20.100000000000001" customHeight="1" x14ac:dyDescent="0.2">
      <c r="G20" s="15"/>
      <c r="H20" s="285"/>
      <c r="I20" s="278"/>
      <c r="J20" s="278"/>
      <c r="K20" s="285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16"/>
      <c r="AL20" s="123"/>
    </row>
    <row r="21" spans="2:38" ht="20.100000000000001" customHeight="1" x14ac:dyDescent="0.2">
      <c r="G21" s="15"/>
      <c r="H21" s="285"/>
      <c r="I21" s="278"/>
      <c r="J21" s="278"/>
      <c r="K21" s="285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63"/>
      <c r="Y21" s="263"/>
      <c r="Z21" s="263"/>
      <c r="AA21" s="263"/>
      <c r="AB21" s="263"/>
      <c r="AC21" s="263"/>
      <c r="AD21" s="263"/>
      <c r="AE21" s="278"/>
      <c r="AF21" s="263"/>
      <c r="AG21" s="263"/>
      <c r="AH21" s="263"/>
      <c r="AI21" s="263"/>
      <c r="AJ21" s="16"/>
      <c r="AL21" s="123"/>
    </row>
    <row r="22" spans="2:38" ht="20.100000000000001" customHeight="1" x14ac:dyDescent="0.2">
      <c r="G22" s="15"/>
      <c r="H22" s="285"/>
      <c r="I22" s="278"/>
      <c r="J22" s="278"/>
      <c r="K22" s="285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63"/>
      <c r="Y22" s="263"/>
      <c r="Z22" s="263"/>
      <c r="AA22" s="278"/>
      <c r="AB22" s="263"/>
      <c r="AC22" s="263"/>
      <c r="AD22" s="263"/>
      <c r="AE22" s="263"/>
      <c r="AF22" s="263"/>
      <c r="AG22" s="263"/>
      <c r="AH22" s="263"/>
      <c r="AI22" s="263"/>
      <c r="AJ22" s="16"/>
      <c r="AL22" s="124"/>
    </row>
    <row r="23" spans="2:38" ht="20.100000000000001" customHeight="1" x14ac:dyDescent="0.2">
      <c r="G23" s="15"/>
      <c r="H23" s="285"/>
      <c r="I23" s="278"/>
      <c r="J23" s="278"/>
      <c r="K23" s="285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16"/>
      <c r="AL23" s="124"/>
    </row>
    <row r="24" spans="2:38" ht="20.100000000000001" customHeight="1" x14ac:dyDescent="0.2">
      <c r="G24" s="15"/>
      <c r="H24" s="285"/>
      <c r="I24" s="278"/>
      <c r="J24" s="278"/>
      <c r="K24" s="285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16"/>
      <c r="AL24" s="123"/>
    </row>
    <row r="25" spans="2:38" ht="20.100000000000001" customHeight="1" x14ac:dyDescent="0.2">
      <c r="G25" s="15"/>
      <c r="H25" s="285"/>
      <c r="I25" s="278"/>
      <c r="J25" s="278"/>
      <c r="K25" s="285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16"/>
      <c r="AL25" s="124"/>
    </row>
    <row r="26" spans="2:38" ht="20.100000000000001" customHeight="1" x14ac:dyDescent="0.2">
      <c r="G26" s="15"/>
      <c r="H26" s="285"/>
      <c r="I26" s="278"/>
      <c r="J26" s="278"/>
      <c r="K26" s="285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16"/>
      <c r="AL26" s="123"/>
    </row>
    <row r="27" spans="2:38" ht="20.100000000000001" customHeight="1" x14ac:dyDescent="0.2">
      <c r="G27" s="15"/>
      <c r="H27" s="285"/>
      <c r="I27" s="278"/>
      <c r="J27" s="278"/>
      <c r="K27" s="285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16"/>
      <c r="AL27" s="123"/>
    </row>
    <row r="28" spans="2:38" ht="20.100000000000001" customHeight="1" x14ac:dyDescent="0.2">
      <c r="G28" s="15"/>
      <c r="H28" s="285"/>
      <c r="I28" s="278"/>
      <c r="J28" s="278"/>
      <c r="K28" s="285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16"/>
      <c r="AL28" s="124"/>
    </row>
    <row r="29" spans="2:38" ht="20.100000000000001" customHeight="1" x14ac:dyDescent="0.2">
      <c r="G29" s="15"/>
      <c r="H29" s="285"/>
      <c r="I29" s="278"/>
      <c r="J29" s="278"/>
      <c r="K29" s="285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16"/>
      <c r="AL29" s="124"/>
    </row>
    <row r="30" spans="2:38" ht="20.100000000000001" customHeight="1" x14ac:dyDescent="0.2">
      <c r="G30" s="15"/>
      <c r="H30" s="285"/>
      <c r="I30" s="278"/>
      <c r="J30" s="278"/>
      <c r="K30" s="285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16"/>
      <c r="AL30" s="123"/>
    </row>
    <row r="31" spans="2:38" ht="20.100000000000001" customHeight="1" x14ac:dyDescent="0.2">
      <c r="G31" s="15"/>
      <c r="H31" s="285"/>
      <c r="I31" s="278"/>
      <c r="J31" s="278"/>
      <c r="K31" s="285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16"/>
      <c r="AL31" s="123"/>
    </row>
    <row r="32" spans="2:38" ht="20.100000000000001" customHeight="1" x14ac:dyDescent="0.2">
      <c r="G32" s="15"/>
      <c r="H32" s="285"/>
      <c r="I32" s="278"/>
      <c r="J32" s="278"/>
      <c r="K32" s="285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16"/>
    </row>
    <row r="33" spans="7:36" ht="20.100000000000001" customHeight="1" x14ac:dyDescent="0.2">
      <c r="G33" s="15"/>
      <c r="H33" s="285"/>
      <c r="I33" s="278"/>
      <c r="J33" s="278"/>
      <c r="K33" s="285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16"/>
    </row>
    <row r="34" spans="7:36" ht="20.100000000000001" customHeight="1" x14ac:dyDescent="0.2">
      <c r="G34" s="15"/>
      <c r="H34" s="285"/>
      <c r="I34" s="278"/>
      <c r="J34" s="278"/>
      <c r="K34" s="285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16"/>
    </row>
    <row r="35" spans="7:36" ht="20.100000000000001" customHeight="1" x14ac:dyDescent="0.2">
      <c r="G35" s="15"/>
      <c r="H35" s="285"/>
      <c r="I35" s="278"/>
      <c r="J35" s="278"/>
      <c r="K35" s="285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16"/>
    </row>
    <row r="36" spans="7:36" ht="20.100000000000001" customHeight="1" x14ac:dyDescent="0.2">
      <c r="G36" s="15"/>
      <c r="H36" s="285"/>
      <c r="I36" s="278"/>
      <c r="J36" s="278"/>
      <c r="K36" s="285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16"/>
    </row>
    <row r="37" spans="7:36" ht="20.100000000000001" customHeight="1" x14ac:dyDescent="0.2">
      <c r="G37" s="15"/>
      <c r="H37" s="285"/>
      <c r="I37" s="278"/>
      <c r="J37" s="278"/>
      <c r="K37" s="285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16"/>
    </row>
    <row r="38" spans="7:36" ht="20.100000000000001" customHeight="1" thickBot="1" x14ac:dyDescent="0.25">
      <c r="G38" s="15"/>
      <c r="H38" s="288"/>
      <c r="I38" s="287"/>
      <c r="J38" s="287"/>
      <c r="K38" s="288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16"/>
    </row>
    <row r="39" spans="7:36" s="181" customFormat="1" ht="20.100000000000001" customHeight="1" thickBot="1" x14ac:dyDescent="0.25">
      <c r="G39" s="208"/>
      <c r="H39" s="519" t="s">
        <v>405</v>
      </c>
      <c r="I39" s="520"/>
      <c r="J39" s="521"/>
      <c r="K39" s="289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1"/>
      <c r="AJ39" s="209"/>
    </row>
    <row r="40" spans="7:36" ht="20.100000000000001" customHeight="1" thickBot="1" x14ac:dyDescent="0.25">
      <c r="G40" s="20"/>
      <c r="H40" s="17"/>
      <c r="I40" s="17"/>
      <c r="J40" s="17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8"/>
    </row>
  </sheetData>
  <sheetProtection password="D3E8" sheet="1" objects="1" scenarios="1" selectLockedCells="1"/>
  <mergeCells count="5">
    <mergeCell ref="H39:J39"/>
    <mergeCell ref="K6:AI6"/>
    <mergeCell ref="H6:H8"/>
    <mergeCell ref="I6:I8"/>
    <mergeCell ref="J6:J8"/>
  </mergeCells>
  <conditionalFormatting sqref="K9:AI38">
    <cfRule type="cellIs" dxfId="22" priority="4" stopIfTrue="1" operator="lessThan">
      <formula>K$39</formula>
    </cfRule>
    <cfRule type="cellIs" dxfId="21" priority="5" stopIfTrue="1" operator="notEqual">
      <formula>"&lt;LOD"</formula>
    </cfRule>
  </conditionalFormatting>
  <conditionalFormatting sqref="J9:J38 D17:D18 K9:AI39">
    <cfRule type="cellIs" dxfId="20" priority="2" stopIfTrue="1" operator="equal">
      <formula>""</formula>
    </cfRule>
  </conditionalFormatting>
  <conditionalFormatting sqref="K9:AI38">
    <cfRule type="cellIs" priority="3" stopIfTrue="1" operator="between">
      <formula>K$39</formula>
      <formula>1000000000000000</formula>
    </cfRule>
  </conditionalFormatting>
  <conditionalFormatting sqref="H9:I38">
    <cfRule type="cellIs" dxfId="19" priority="1" stopIfTrue="1" operator="equal">
      <formula>""</formula>
    </cfRule>
  </conditionalFormatting>
  <dataValidations count="1">
    <dataValidation type="custom" allowBlank="1" showInputMessage="1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9:AI38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878A15"/>
  </sheetPr>
  <dimension ref="B1:AM751"/>
  <sheetViews>
    <sheetView zoomScale="60" zoomScaleNormal="60" workbookViewId="0">
      <selection activeCell="J9" sqref="J9:J38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1" width="14.6640625" style="11" customWidth="1"/>
    <col min="12" max="12" width="27.44140625" style="145" customWidth="1"/>
    <col min="13" max="13" width="26.33203125" style="145" customWidth="1"/>
    <col min="14" max="38" width="24.77734375" style="145" customWidth="1"/>
    <col min="39" max="39" width="4.44140625" style="105" customWidth="1"/>
    <col min="40" max="40" width="3.88671875" style="11" customWidth="1"/>
    <col min="41" max="16384" width="8.88671875" style="11"/>
  </cols>
  <sheetData>
    <row r="1" spans="2:39" ht="12" customHeight="1" x14ac:dyDescent="0.2"/>
    <row r="2" spans="2:39" ht="20.100000000000001" customHeight="1" x14ac:dyDescent="0.2">
      <c r="B2" s="37" t="s">
        <v>123</v>
      </c>
      <c r="J2" s="11" t="s">
        <v>58</v>
      </c>
    </row>
    <row r="3" spans="2:39" ht="20.100000000000001" customHeight="1" x14ac:dyDescent="0.2">
      <c r="B3" s="37"/>
    </row>
    <row r="4" spans="2:39" ht="20.100000000000001" customHeight="1" thickBot="1" x14ac:dyDescent="0.25">
      <c r="B4" s="22" t="s">
        <v>54</v>
      </c>
      <c r="H4" s="38" t="s">
        <v>374</v>
      </c>
    </row>
    <row r="5" spans="2:39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"/>
    </row>
    <row r="6" spans="2:39" ht="20.100000000000001" customHeight="1" x14ac:dyDescent="0.2">
      <c r="B6" s="15"/>
      <c r="C6" s="45" t="s">
        <v>3</v>
      </c>
      <c r="D6" s="68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32" t="s">
        <v>63</v>
      </c>
      <c r="L6" s="529" t="s">
        <v>404</v>
      </c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0"/>
      <c r="AI6" s="530"/>
      <c r="AJ6" s="530"/>
      <c r="AK6" s="548" t="s">
        <v>151</v>
      </c>
      <c r="AL6" s="551" t="s">
        <v>152</v>
      </c>
      <c r="AM6" s="16"/>
    </row>
    <row r="7" spans="2:39" ht="41.25" customHeight="1" x14ac:dyDescent="0.2">
      <c r="B7" s="15"/>
      <c r="C7" s="50" t="s">
        <v>34</v>
      </c>
      <c r="D7" s="69" t="str">
        <f>IF('Application info'!E16="","",'Application info'!E16)</f>
        <v>MLP/2015/00094</v>
      </c>
      <c r="E7" s="16"/>
      <c r="G7" s="15"/>
      <c r="H7" s="474"/>
      <c r="I7" s="477"/>
      <c r="J7" s="477"/>
      <c r="K7" s="554"/>
      <c r="L7" s="335" t="s">
        <v>129</v>
      </c>
      <c r="M7" s="336" t="s">
        <v>130</v>
      </c>
      <c r="N7" s="336" t="s">
        <v>131</v>
      </c>
      <c r="O7" s="337" t="s">
        <v>132</v>
      </c>
      <c r="P7" s="336" t="s">
        <v>133</v>
      </c>
      <c r="Q7" s="337" t="s">
        <v>134</v>
      </c>
      <c r="R7" s="338" t="s">
        <v>135</v>
      </c>
      <c r="S7" s="338" t="s">
        <v>136</v>
      </c>
      <c r="T7" s="338" t="s">
        <v>137</v>
      </c>
      <c r="U7" s="339" t="s">
        <v>138</v>
      </c>
      <c r="V7" s="338" t="s">
        <v>139</v>
      </c>
      <c r="W7" s="338" t="s">
        <v>140</v>
      </c>
      <c r="X7" s="338" t="s">
        <v>141</v>
      </c>
      <c r="Y7" s="340" t="s">
        <v>128</v>
      </c>
      <c r="Z7" s="339" t="s">
        <v>142</v>
      </c>
      <c r="AA7" s="338" t="s">
        <v>179</v>
      </c>
      <c r="AB7" s="338" t="s">
        <v>143</v>
      </c>
      <c r="AC7" s="338" t="s">
        <v>144</v>
      </c>
      <c r="AD7" s="339" t="s">
        <v>145</v>
      </c>
      <c r="AE7" s="338" t="s">
        <v>146</v>
      </c>
      <c r="AF7" s="338" t="s">
        <v>147</v>
      </c>
      <c r="AG7" s="338" t="s">
        <v>148</v>
      </c>
      <c r="AH7" s="338" t="s">
        <v>176</v>
      </c>
      <c r="AI7" s="339" t="s">
        <v>149</v>
      </c>
      <c r="AJ7" s="341" t="s">
        <v>150</v>
      </c>
      <c r="AK7" s="549"/>
      <c r="AL7" s="552"/>
      <c r="AM7" s="16"/>
    </row>
    <row r="8" spans="2:39" ht="20.100000000000001" customHeight="1" thickBot="1" x14ac:dyDescent="0.25">
      <c r="B8" s="15"/>
      <c r="C8" s="50" t="s">
        <v>35</v>
      </c>
      <c r="D8" s="69" t="str">
        <f>IF('Application info'!E17="","",'Application info'!E17)</f>
        <v>PD Teesport</v>
      </c>
      <c r="E8" s="16"/>
      <c r="G8" s="15"/>
      <c r="H8" s="475"/>
      <c r="I8" s="478"/>
      <c r="J8" s="478"/>
      <c r="K8" s="533"/>
      <c r="L8" s="342" t="s">
        <v>153</v>
      </c>
      <c r="M8" s="343" t="s">
        <v>154</v>
      </c>
      <c r="N8" s="343" t="s">
        <v>155</v>
      </c>
      <c r="O8" s="344" t="s">
        <v>156</v>
      </c>
      <c r="P8" s="343" t="s">
        <v>157</v>
      </c>
      <c r="Q8" s="344" t="s">
        <v>158</v>
      </c>
      <c r="R8" s="345" t="s">
        <v>159</v>
      </c>
      <c r="S8" s="345" t="s">
        <v>160</v>
      </c>
      <c r="T8" s="345" t="s">
        <v>163</v>
      </c>
      <c r="U8" s="346" t="s">
        <v>161</v>
      </c>
      <c r="V8" s="345" t="s">
        <v>162</v>
      </c>
      <c r="W8" s="345" t="s">
        <v>164</v>
      </c>
      <c r="X8" s="345" t="s">
        <v>165</v>
      </c>
      <c r="Y8" s="347" t="s">
        <v>175</v>
      </c>
      <c r="Z8" s="346" t="s">
        <v>166</v>
      </c>
      <c r="AA8" s="345" t="s">
        <v>178</v>
      </c>
      <c r="AB8" s="345" t="s">
        <v>167</v>
      </c>
      <c r="AC8" s="345" t="s">
        <v>168</v>
      </c>
      <c r="AD8" s="346" t="s">
        <v>169</v>
      </c>
      <c r="AE8" s="345" t="s">
        <v>170</v>
      </c>
      <c r="AF8" s="345" t="s">
        <v>171</v>
      </c>
      <c r="AG8" s="345" t="s">
        <v>172</v>
      </c>
      <c r="AH8" s="345" t="s">
        <v>177</v>
      </c>
      <c r="AI8" s="346" t="s">
        <v>173</v>
      </c>
      <c r="AJ8" s="348" t="s">
        <v>174</v>
      </c>
      <c r="AK8" s="550"/>
      <c r="AL8" s="553"/>
      <c r="AM8" s="16"/>
    </row>
    <row r="9" spans="2:39" ht="20.100000000000001" customHeight="1" x14ac:dyDescent="0.2">
      <c r="B9" s="15"/>
      <c r="C9" s="50" t="s">
        <v>36</v>
      </c>
      <c r="D9" s="269">
        <f>IF('Application info'!E18="","",'Application info'!E18)</f>
        <v>42158</v>
      </c>
      <c r="E9" s="16"/>
      <c r="G9" s="15"/>
      <c r="H9" s="39" t="str">
        <f>IF('PCB data'!H9="","",'PCB data'!H9)</f>
        <v/>
      </c>
      <c r="I9" s="40" t="str">
        <f>IF('PCB data'!I9="","",'PCB data'!I9)</f>
        <v/>
      </c>
      <c r="J9" s="281"/>
      <c r="K9" s="147" t="str">
        <f>IF('PCB data'!J9="","",'PCB data'!J9)</f>
        <v/>
      </c>
      <c r="L9" s="297" t="str">
        <f>IF('PCB data'!K9="","",IF(ISNUMBER('PCB data'!K9)=TRUE, IF('PCB data'!K9&lt;'PCB data'!K$39, "ERROR", 'PCB data'!K9), IF('PCB data'!K9="&lt;LOD",'PCB data'!K$39, "ERROR")))</f>
        <v/>
      </c>
      <c r="M9" s="325" t="str">
        <f>IF('PCB data'!L9="","",IF(ISNUMBER('PCB data'!L9)=TRUE, IF('PCB data'!L9&lt;'PCB data'!L$39, "ERROR", 'PCB data'!L9), IF('PCB data'!L9="&lt;LOD",'PCB data'!L$39, "ERROR")))</f>
        <v/>
      </c>
      <c r="N9" s="325" t="str">
        <f>IF('PCB data'!M9="","",IF(ISNUMBER('PCB data'!M9)=TRUE, IF('PCB data'!M9&lt;'PCB data'!M$39, "ERROR", 'PCB data'!M9), IF('PCB data'!M9="&lt;LOD",'PCB data'!M$39, "ERROR")))</f>
        <v/>
      </c>
      <c r="O9" s="325" t="str">
        <f>IF('PCB data'!N9="","",IF(ISNUMBER('PCB data'!N9)=TRUE, IF('PCB data'!N9&lt;'PCB data'!N$39, "ERROR", 'PCB data'!N9), IF('PCB data'!N9="&lt;LOD",'PCB data'!N$39, "ERROR")))</f>
        <v/>
      </c>
      <c r="P9" s="325" t="str">
        <f>IF('PCB data'!O9="","",IF(ISNUMBER('PCB data'!O9)=TRUE, IF('PCB data'!O9&lt;'PCB data'!O$39, "ERROR", 'PCB data'!O9), IF('PCB data'!O9="&lt;LOD",'PCB data'!O$39, "ERROR")))</f>
        <v/>
      </c>
      <c r="Q9" s="325" t="str">
        <f>IF('PCB data'!P9="","",IF(ISNUMBER('PCB data'!P9)=TRUE, IF('PCB data'!P9&lt;'PCB data'!P$39, "ERROR", 'PCB data'!P9), IF('PCB data'!P9="&lt;LOD",'PCB data'!P$39, "ERROR")))</f>
        <v/>
      </c>
      <c r="R9" s="325" t="str">
        <f>IF('PCB data'!Q9="","",IF(ISNUMBER('PCB data'!Q9)=TRUE, IF('PCB data'!Q9&lt;'PCB data'!Q$39, "ERROR", 'PCB data'!Q9), IF('PCB data'!Q9="&lt;LOD",'PCB data'!Q$39, "ERROR")))</f>
        <v/>
      </c>
      <c r="S9" s="325" t="str">
        <f>IF('PCB data'!R9="","",IF(ISNUMBER('PCB data'!R9)=TRUE, IF('PCB data'!R9&lt;'PCB data'!R$39, "ERROR", 'PCB data'!R9), IF('PCB data'!R9="&lt;LOD",'PCB data'!R$39, "ERROR")))</f>
        <v/>
      </c>
      <c r="T9" s="325" t="str">
        <f>IF('PCB data'!S9="","",IF(ISNUMBER('PCB data'!S9)=TRUE, IF('PCB data'!S9&lt;'PCB data'!S$39, "ERROR", 'PCB data'!S9), IF('PCB data'!S9="&lt;LOD",'PCB data'!S$39, "ERROR")))</f>
        <v/>
      </c>
      <c r="U9" s="325" t="str">
        <f>IF('PCB data'!T9="","",IF(ISNUMBER('PCB data'!T9)=TRUE, IF('PCB data'!T9&lt;'PCB data'!T$39, "ERROR", 'PCB data'!T9), IF('PCB data'!T9="&lt;LOD",'PCB data'!T$39, "ERROR")))</f>
        <v/>
      </c>
      <c r="V9" s="325" t="str">
        <f>IF('PCB data'!U9="","",IF(ISNUMBER('PCB data'!U9)=TRUE, IF('PCB data'!U9&lt;'PCB data'!U$39, "ERROR", 'PCB data'!U9), IF('PCB data'!U9="&lt;LOD",'PCB data'!U$39, "ERROR")))</f>
        <v/>
      </c>
      <c r="W9" s="325" t="str">
        <f>IF('PCB data'!V9="","",IF(ISNUMBER('PCB data'!V9)=TRUE, IF('PCB data'!V9&lt;'PCB data'!V$39, "ERROR", 'PCB data'!V9), IF('PCB data'!V9="&lt;LOD",'PCB data'!V$39, "ERROR")))</f>
        <v/>
      </c>
      <c r="X9" s="325" t="str">
        <f>IF('PCB data'!W9="","",IF(ISNUMBER('PCB data'!W9)=TRUE, IF('PCB data'!W9&lt;'PCB data'!W$39, "ERROR", 'PCB data'!W9), IF('PCB data'!W9="&lt;LOD",'PCB data'!W$39, "ERROR")))</f>
        <v/>
      </c>
      <c r="Y9" s="280" t="str">
        <f>IF('PCB data'!X9="","",IF(ISNUMBER('PCB data'!X9)=TRUE, IF('PCB data'!X9&lt;'PCB data'!X$39, "ERROR", 'PCB data'!X9), IF('PCB data'!X9="&lt;LOD",'PCB data'!X$39, "ERROR")))</f>
        <v/>
      </c>
      <c r="Z9" s="280" t="str">
        <f>IF('PCB data'!Y9="","",IF(ISNUMBER('PCB data'!Y9)=TRUE, IF('PCB data'!Y9&lt;'PCB data'!Y$39, "ERROR", 'PCB data'!Y9), IF('PCB data'!Y9="&lt;LOD",'PCB data'!Y$39, "ERROR")))</f>
        <v/>
      </c>
      <c r="AA9" s="280" t="str">
        <f>IF('PCB data'!Z9="","",IF(ISNUMBER('PCB data'!Z9)=TRUE, IF('PCB data'!Z9&lt;'PCB data'!Z$39, "ERROR", 'PCB data'!Z9), IF('PCB data'!Z9="&lt;LOD",'PCB data'!Z$39, "ERROR")))</f>
        <v/>
      </c>
      <c r="AB9" s="280" t="str">
        <f>IF('PCB data'!AA9="","",IF(ISNUMBER('PCB data'!AA9)=TRUE, IF('PCB data'!AA9&lt;'PCB data'!AA$39, "ERROR", 'PCB data'!AA9), IF('PCB data'!AA9="&lt;LOD",'PCB data'!AA$39, "ERROR")))</f>
        <v/>
      </c>
      <c r="AC9" s="280" t="str">
        <f>IF('PCB data'!AB9="","",IF(ISNUMBER('PCB data'!AB9)=TRUE, IF('PCB data'!AB9&lt;'PCB data'!AB$39, "ERROR", 'PCB data'!AB9), IF('PCB data'!AB9="&lt;LOD",'PCB data'!AB$39, "ERROR")))</f>
        <v/>
      </c>
      <c r="AD9" s="280" t="str">
        <f>IF('PCB data'!AC9="","",IF(ISNUMBER('PCB data'!AC9)=TRUE, IF('PCB data'!AC9&lt;'PCB data'!AC$39, "ERROR", 'PCB data'!AC9), IF('PCB data'!AC9="&lt;LOD",'PCB data'!AC$39, "ERROR")))</f>
        <v/>
      </c>
      <c r="AE9" s="280" t="str">
        <f>IF('PCB data'!AD9="","",IF(ISNUMBER('PCB data'!AD9)=TRUE, IF('PCB data'!AD9&lt;'PCB data'!AD$39, "ERROR", 'PCB data'!AD9), IF('PCB data'!AD9="&lt;LOD",'PCB data'!AD$39, "ERROR")))</f>
        <v/>
      </c>
      <c r="AF9" s="280" t="str">
        <f>IF('PCB data'!AE9="","",IF(ISNUMBER('PCB data'!AE9)=TRUE, IF('PCB data'!AE9&lt;'PCB data'!AE$39, "ERROR", 'PCB data'!AE9), IF('PCB data'!AE9="&lt;LOD",'PCB data'!AE$39, "ERROR")))</f>
        <v/>
      </c>
      <c r="AG9" s="280" t="str">
        <f>IF('PCB data'!AF9="","",IF(ISNUMBER('PCB data'!AF9)=TRUE, IF('PCB data'!AF9&lt;'PCB data'!AF$39, "ERROR", 'PCB data'!AF9), IF('PCB data'!AF9="&lt;LOD",'PCB data'!AF$39, "ERROR")))</f>
        <v/>
      </c>
      <c r="AH9" s="280" t="str">
        <f>IF('PCB data'!AG9="","",IF(ISNUMBER('PCB data'!AG9)=TRUE, IF('PCB data'!AG9&lt;'PCB data'!AG$39, "ERROR", 'PCB data'!AG9), IF('PCB data'!AG9="&lt;LOD",'PCB data'!AG$39, "ERROR")))</f>
        <v/>
      </c>
      <c r="AI9" s="280" t="str">
        <f>IF('PCB data'!AH9="","",IF(ISNUMBER('PCB data'!AH9)=TRUE, IF('PCB data'!AH9&lt;'PCB data'!AH$39, "ERROR", 'PCB data'!AH9), IF('PCB data'!AH9="&lt;LOD",'PCB data'!AH$39, "ERROR")))</f>
        <v/>
      </c>
      <c r="AJ9" s="147" t="str">
        <f>IF('PCB data'!AI9="","",IF(ISNUMBER('PCB data'!AI9)=TRUE, IF('PCB data'!AI9&lt;'PCB data'!AI$39, "ERROR", 'PCB data'!AI9), IF('PCB data'!AI9="&lt;LOD",'PCB data'!AI$39, "ERROR")))</f>
        <v/>
      </c>
      <c r="AK9" s="349" t="str">
        <f t="shared" ref="AK9:AK30" si="0">IF(COUNT(AI9,AD9,Z9,U9,Q9,O9,L9)&lt;1,"",SUM(AI9,AD9,Z9,U9,Q9,O9,L9))</f>
        <v/>
      </c>
      <c r="AL9" s="310" t="str">
        <f t="shared" ref="AL9:AL30" si="1">IF(COUNT(L9:AJ9)&lt;1,"",(SUM(L9:AJ9)))</f>
        <v/>
      </c>
      <c r="AM9" s="16"/>
    </row>
    <row r="10" spans="2:39" ht="20.100000000000001" customHeight="1" thickBot="1" x14ac:dyDescent="0.25">
      <c r="B10" s="15"/>
      <c r="C10" s="51" t="s">
        <v>37</v>
      </c>
      <c r="D10" s="70" t="str">
        <f>IF('Application info'!E19="","",'Application info'!E19)</f>
        <v>PD Teesport</v>
      </c>
      <c r="E10" s="16"/>
      <c r="G10" s="15"/>
      <c r="H10" s="42" t="str">
        <f>IF('PCB data'!H10="","",'PCB data'!H10)</f>
        <v/>
      </c>
      <c r="I10" s="43" t="str">
        <f>IF('PCB data'!I10="","",'PCB data'!I10)</f>
        <v/>
      </c>
      <c r="J10" s="278"/>
      <c r="K10" s="148" t="str">
        <f>IF('PCB data'!J10="","",'PCB data'!J10)</f>
        <v/>
      </c>
      <c r="L10" s="127" t="str">
        <f>IF('PCB data'!K10="","",IF(ISNUMBER('PCB data'!K10)=TRUE, IF('PCB data'!K10&lt;'PCB data'!K$39, "ERROR", 'PCB data'!K10), IF('PCB data'!K10="&lt;LOD",'PCB data'!K$39, "ERROR")))</f>
        <v/>
      </c>
      <c r="M10" s="326" t="str">
        <f>IF('PCB data'!L10="","",IF(ISNUMBER('PCB data'!L10)=TRUE, IF('PCB data'!L10&lt;'PCB data'!L$39, "ERROR", 'PCB data'!L10), IF('PCB data'!L10="&lt;LOD",'PCB data'!L$39, "ERROR")))</f>
        <v/>
      </c>
      <c r="N10" s="326" t="str">
        <f>IF('PCB data'!M10="","",IF(ISNUMBER('PCB data'!M10)=TRUE, IF('PCB data'!M10&lt;'PCB data'!M$39, "ERROR", 'PCB data'!M10), IF('PCB data'!M10="&lt;LOD",'PCB data'!M$39, "ERROR")))</f>
        <v/>
      </c>
      <c r="O10" s="326" t="str">
        <f>IF('PCB data'!N10="","",IF(ISNUMBER('PCB data'!N10)=TRUE, IF('PCB data'!N10&lt;'PCB data'!N$39, "ERROR", 'PCB data'!N10), IF('PCB data'!N10="&lt;LOD",'PCB data'!N$39, "ERROR")))</f>
        <v/>
      </c>
      <c r="P10" s="326" t="str">
        <f>IF('PCB data'!O10="","",IF(ISNUMBER('PCB data'!O10)=TRUE, IF('PCB data'!O10&lt;'PCB data'!O$39, "ERROR", 'PCB data'!O10), IF('PCB data'!O10="&lt;LOD",'PCB data'!O$39, "ERROR")))</f>
        <v/>
      </c>
      <c r="Q10" s="326" t="str">
        <f>IF('PCB data'!P10="","",IF(ISNUMBER('PCB data'!P10)=TRUE, IF('PCB data'!P10&lt;'PCB data'!P$39, "ERROR", 'PCB data'!P10), IF('PCB data'!P10="&lt;LOD",'PCB data'!P$39, "ERROR")))</f>
        <v/>
      </c>
      <c r="R10" s="326" t="str">
        <f>IF('PCB data'!Q10="","",IF(ISNUMBER('PCB data'!Q10)=TRUE, IF('PCB data'!Q10&lt;'PCB data'!Q$39, "ERROR", 'PCB data'!Q10), IF('PCB data'!Q10="&lt;LOD",'PCB data'!Q$39, "ERROR")))</f>
        <v/>
      </c>
      <c r="S10" s="326" t="str">
        <f>IF('PCB data'!R10="","",IF(ISNUMBER('PCB data'!R10)=TRUE, IF('PCB data'!R10&lt;'PCB data'!R$39, "ERROR", 'PCB data'!R10), IF('PCB data'!R10="&lt;LOD",'PCB data'!R$39, "ERROR")))</f>
        <v/>
      </c>
      <c r="T10" s="326" t="str">
        <f>IF('PCB data'!S10="","",IF(ISNUMBER('PCB data'!S10)=TRUE, IF('PCB data'!S10&lt;'PCB data'!S$39, "ERROR", 'PCB data'!S10), IF('PCB data'!S10="&lt;LOD",'PCB data'!S$39, "ERROR")))</f>
        <v/>
      </c>
      <c r="U10" s="326" t="str">
        <f>IF('PCB data'!T10="","",IF(ISNUMBER('PCB data'!T10)=TRUE, IF('PCB data'!T10&lt;'PCB data'!T$39, "ERROR", 'PCB data'!T10), IF('PCB data'!T10="&lt;LOD",'PCB data'!T$39, "ERROR")))</f>
        <v/>
      </c>
      <c r="V10" s="326" t="str">
        <f>IF('PCB data'!U10="","",IF(ISNUMBER('PCB data'!U10)=TRUE, IF('PCB data'!U10&lt;'PCB data'!U$39, "ERROR", 'PCB data'!U10), IF('PCB data'!U10="&lt;LOD",'PCB data'!U$39, "ERROR")))</f>
        <v/>
      </c>
      <c r="W10" s="326" t="str">
        <f>IF('PCB data'!V10="","",IF(ISNUMBER('PCB data'!V10)=TRUE, IF('PCB data'!V10&lt;'PCB data'!V$39, "ERROR", 'PCB data'!V10), IF('PCB data'!V10="&lt;LOD",'PCB data'!V$39, "ERROR")))</f>
        <v/>
      </c>
      <c r="X10" s="326" t="str">
        <f>IF('PCB data'!W10="","",IF(ISNUMBER('PCB data'!W10)=TRUE, IF('PCB data'!W10&lt;'PCB data'!W$39, "ERROR", 'PCB data'!W10), IF('PCB data'!W10="&lt;LOD",'PCB data'!W$39, "ERROR")))</f>
        <v/>
      </c>
      <c r="Y10" s="284" t="str">
        <f>IF('PCB data'!X10="","",IF(ISNUMBER('PCB data'!X10)=TRUE, IF('PCB data'!X10&lt;'PCB data'!X$39, "ERROR", 'PCB data'!X10), IF('PCB data'!X10="&lt;LOD",'PCB data'!X$39, "ERROR")))</f>
        <v/>
      </c>
      <c r="Z10" s="284" t="str">
        <f>IF('PCB data'!Y10="","",IF(ISNUMBER('PCB data'!Y10)=TRUE, IF('PCB data'!Y10&lt;'PCB data'!Y$39, "ERROR", 'PCB data'!Y10), IF('PCB data'!Y10="&lt;LOD",'PCB data'!Y$39, "ERROR")))</f>
        <v/>
      </c>
      <c r="AA10" s="284" t="str">
        <f>IF('PCB data'!Z10="","",IF(ISNUMBER('PCB data'!Z10)=TRUE, IF('PCB data'!Z10&lt;'PCB data'!Z$39, "ERROR", 'PCB data'!Z10), IF('PCB data'!Z10="&lt;LOD",'PCB data'!Z$39, "ERROR")))</f>
        <v/>
      </c>
      <c r="AB10" s="284" t="str">
        <f>IF('PCB data'!AA10="","",IF(ISNUMBER('PCB data'!AA10)=TRUE, IF('PCB data'!AA10&lt;'PCB data'!AA$39, "ERROR", 'PCB data'!AA10), IF('PCB data'!AA10="&lt;LOD",'PCB data'!AA$39, "ERROR")))</f>
        <v/>
      </c>
      <c r="AC10" s="284" t="str">
        <f>IF('PCB data'!AB10="","",IF(ISNUMBER('PCB data'!AB10)=TRUE, IF('PCB data'!AB10&lt;'PCB data'!AB$39, "ERROR", 'PCB data'!AB10), IF('PCB data'!AB10="&lt;LOD",'PCB data'!AB$39, "ERROR")))</f>
        <v/>
      </c>
      <c r="AD10" s="284" t="str">
        <f>IF('PCB data'!AC10="","",IF(ISNUMBER('PCB data'!AC10)=TRUE, IF('PCB data'!AC10&lt;'PCB data'!AC$39, "ERROR", 'PCB data'!AC10), IF('PCB data'!AC10="&lt;LOD",'PCB data'!AC$39, "ERROR")))</f>
        <v/>
      </c>
      <c r="AE10" s="284" t="str">
        <f>IF('PCB data'!AD10="","",IF(ISNUMBER('PCB data'!AD10)=TRUE, IF('PCB data'!AD10&lt;'PCB data'!AD$39, "ERROR", 'PCB data'!AD10), IF('PCB data'!AD10="&lt;LOD",'PCB data'!AD$39, "ERROR")))</f>
        <v/>
      </c>
      <c r="AF10" s="284" t="str">
        <f>IF('PCB data'!AE10="","",IF(ISNUMBER('PCB data'!AE10)=TRUE, IF('PCB data'!AE10&lt;'PCB data'!AE$39, "ERROR", 'PCB data'!AE10), IF('PCB data'!AE10="&lt;LOD",'PCB data'!AE$39, "ERROR")))</f>
        <v/>
      </c>
      <c r="AG10" s="284" t="str">
        <f>IF('PCB data'!AF10="","",IF(ISNUMBER('PCB data'!AF10)=TRUE, IF('PCB data'!AF10&lt;'PCB data'!AF$39, "ERROR", 'PCB data'!AF10), IF('PCB data'!AF10="&lt;LOD",'PCB data'!AF$39, "ERROR")))</f>
        <v/>
      </c>
      <c r="AH10" s="284" t="str">
        <f>IF('PCB data'!AG10="","",IF(ISNUMBER('PCB data'!AG10)=TRUE, IF('PCB data'!AG10&lt;'PCB data'!AG$39, "ERROR", 'PCB data'!AG10), IF('PCB data'!AG10="&lt;LOD",'PCB data'!AG$39, "ERROR")))</f>
        <v/>
      </c>
      <c r="AI10" s="284" t="str">
        <f>IF('PCB data'!AH10="","",IF(ISNUMBER('PCB data'!AH10)=TRUE, IF('PCB data'!AH10&lt;'PCB data'!AH$39, "ERROR", 'PCB data'!AH10), IF('PCB data'!AH10="&lt;LOD",'PCB data'!AH$39, "ERROR")))</f>
        <v/>
      </c>
      <c r="AJ10" s="148" t="str">
        <f>IF('PCB data'!AI10="","",IF(ISNUMBER('PCB data'!AI10)=TRUE, IF('PCB data'!AI10&lt;'PCB data'!AI$39, "ERROR", 'PCB data'!AI10), IF('PCB data'!AI10="&lt;LOD",'PCB data'!AI$39, "ERROR")))</f>
        <v/>
      </c>
      <c r="AK10" s="350" t="str">
        <f t="shared" si="0"/>
        <v/>
      </c>
      <c r="AL10" s="311" t="str">
        <f t="shared" si="1"/>
        <v/>
      </c>
      <c r="AM10" s="16"/>
    </row>
    <row r="11" spans="2:39" ht="20.100000000000001" customHeight="1" thickBot="1" x14ac:dyDescent="0.25">
      <c r="B11" s="15"/>
      <c r="C11" s="13"/>
      <c r="D11" s="13"/>
      <c r="E11" s="16"/>
      <c r="G11" s="15"/>
      <c r="H11" s="42" t="str">
        <f>IF('PCB data'!H11="","",'PCB data'!H11)</f>
        <v/>
      </c>
      <c r="I11" s="43" t="str">
        <f>IF('PCB data'!I11="","",'PCB data'!I11)</f>
        <v/>
      </c>
      <c r="J11" s="278"/>
      <c r="K11" s="148" t="str">
        <f>IF('PCB data'!J11="","",'PCB data'!J11)</f>
        <v/>
      </c>
      <c r="L11" s="127" t="str">
        <f>IF('PCB data'!K11="","",IF(ISNUMBER('PCB data'!K11)=TRUE, IF('PCB data'!K11&lt;'PCB data'!K$39, "ERROR", 'PCB data'!K11), IF('PCB data'!K11="&lt;LOD",'PCB data'!K$39, "ERROR")))</f>
        <v/>
      </c>
      <c r="M11" s="326" t="str">
        <f>IF('PCB data'!L11="","",IF(ISNUMBER('PCB data'!L11)=TRUE, IF('PCB data'!L11&lt;'PCB data'!L$39, "ERROR", 'PCB data'!L11), IF('PCB data'!L11="&lt;LOD",'PCB data'!L$39, "ERROR")))</f>
        <v/>
      </c>
      <c r="N11" s="326" t="str">
        <f>IF('PCB data'!M11="","",IF(ISNUMBER('PCB data'!M11)=TRUE, IF('PCB data'!M11&lt;'PCB data'!M$39, "ERROR", 'PCB data'!M11), IF('PCB data'!M11="&lt;LOD",'PCB data'!M$39, "ERROR")))</f>
        <v/>
      </c>
      <c r="O11" s="326" t="str">
        <f>IF('PCB data'!N11="","",IF(ISNUMBER('PCB data'!N11)=TRUE, IF('PCB data'!N11&lt;'PCB data'!N$39, "ERROR", 'PCB data'!N11), IF('PCB data'!N11="&lt;LOD",'PCB data'!N$39, "ERROR")))</f>
        <v/>
      </c>
      <c r="P11" s="326" t="str">
        <f>IF('PCB data'!O11="","",IF(ISNUMBER('PCB data'!O11)=TRUE, IF('PCB data'!O11&lt;'PCB data'!O$39, "ERROR", 'PCB data'!O11), IF('PCB data'!O11="&lt;LOD",'PCB data'!O$39, "ERROR")))</f>
        <v/>
      </c>
      <c r="Q11" s="326" t="str">
        <f>IF('PCB data'!P11="","",IF(ISNUMBER('PCB data'!P11)=TRUE, IF('PCB data'!P11&lt;'PCB data'!P$39, "ERROR", 'PCB data'!P11), IF('PCB data'!P11="&lt;LOD",'PCB data'!P$39, "ERROR")))</f>
        <v/>
      </c>
      <c r="R11" s="326" t="str">
        <f>IF('PCB data'!Q11="","",IF(ISNUMBER('PCB data'!Q11)=TRUE, IF('PCB data'!Q11&lt;'PCB data'!Q$39, "ERROR", 'PCB data'!Q11), IF('PCB data'!Q11="&lt;LOD",'PCB data'!Q$39, "ERROR")))</f>
        <v/>
      </c>
      <c r="S11" s="326" t="str">
        <f>IF('PCB data'!R11="","",IF(ISNUMBER('PCB data'!R11)=TRUE, IF('PCB data'!R11&lt;'PCB data'!R$39, "ERROR", 'PCB data'!R11), IF('PCB data'!R11="&lt;LOD",'PCB data'!R$39, "ERROR")))</f>
        <v/>
      </c>
      <c r="T11" s="326" t="str">
        <f>IF('PCB data'!S11="","",IF(ISNUMBER('PCB data'!S11)=TRUE, IF('PCB data'!S11&lt;'PCB data'!S$39, "ERROR", 'PCB data'!S11), IF('PCB data'!S11="&lt;LOD",'PCB data'!S$39, "ERROR")))</f>
        <v/>
      </c>
      <c r="U11" s="326" t="str">
        <f>IF('PCB data'!T11="","",IF(ISNUMBER('PCB data'!T11)=TRUE, IF('PCB data'!T11&lt;'PCB data'!T$39, "ERROR", 'PCB data'!T11), IF('PCB data'!T11="&lt;LOD",'PCB data'!T$39, "ERROR")))</f>
        <v/>
      </c>
      <c r="V11" s="326" t="str">
        <f>IF('PCB data'!U11="","",IF(ISNUMBER('PCB data'!U11)=TRUE, IF('PCB data'!U11&lt;'PCB data'!U$39, "ERROR", 'PCB data'!U11), IF('PCB data'!U11="&lt;LOD",'PCB data'!U$39, "ERROR")))</f>
        <v/>
      </c>
      <c r="W11" s="326" t="str">
        <f>IF('PCB data'!V11="","",IF(ISNUMBER('PCB data'!V11)=TRUE, IF('PCB data'!V11&lt;'PCB data'!V$39, "ERROR", 'PCB data'!V11), IF('PCB data'!V11="&lt;LOD",'PCB data'!V$39, "ERROR")))</f>
        <v/>
      </c>
      <c r="X11" s="326" t="str">
        <f>IF('PCB data'!W11="","",IF(ISNUMBER('PCB data'!W11)=TRUE, IF('PCB data'!W11&lt;'PCB data'!W$39, "ERROR", 'PCB data'!W11), IF('PCB data'!W11="&lt;LOD",'PCB data'!W$39, "ERROR")))</f>
        <v/>
      </c>
      <c r="Y11" s="284" t="str">
        <f>IF('PCB data'!X11="","",IF(ISNUMBER('PCB data'!X11)=TRUE, IF('PCB data'!X11&lt;'PCB data'!X$39, "ERROR", 'PCB data'!X11), IF('PCB data'!X11="&lt;LOD",'PCB data'!X$39, "ERROR")))</f>
        <v/>
      </c>
      <c r="Z11" s="284" t="str">
        <f>IF('PCB data'!Y11="","",IF(ISNUMBER('PCB data'!Y11)=TRUE, IF('PCB data'!Y11&lt;'PCB data'!Y$39, "ERROR", 'PCB data'!Y11), IF('PCB data'!Y11="&lt;LOD",'PCB data'!Y$39, "ERROR")))</f>
        <v/>
      </c>
      <c r="AA11" s="284" t="str">
        <f>IF('PCB data'!Z11="","",IF(ISNUMBER('PCB data'!Z11)=TRUE, IF('PCB data'!Z11&lt;'PCB data'!Z$39, "ERROR", 'PCB data'!Z11), IF('PCB data'!Z11="&lt;LOD",'PCB data'!Z$39, "ERROR")))</f>
        <v/>
      </c>
      <c r="AB11" s="284" t="str">
        <f>IF('PCB data'!AA11="","",IF(ISNUMBER('PCB data'!AA11)=TRUE, IF('PCB data'!AA11&lt;'PCB data'!AA$39, "ERROR", 'PCB data'!AA11), IF('PCB data'!AA11="&lt;LOD",'PCB data'!AA$39, "ERROR")))</f>
        <v/>
      </c>
      <c r="AC11" s="284" t="str">
        <f>IF('PCB data'!AB11="","",IF(ISNUMBER('PCB data'!AB11)=TRUE, IF('PCB data'!AB11&lt;'PCB data'!AB$39, "ERROR", 'PCB data'!AB11), IF('PCB data'!AB11="&lt;LOD",'PCB data'!AB$39, "ERROR")))</f>
        <v/>
      </c>
      <c r="AD11" s="284" t="str">
        <f>IF('PCB data'!AC11="","",IF(ISNUMBER('PCB data'!AC11)=TRUE, IF('PCB data'!AC11&lt;'PCB data'!AC$39, "ERROR", 'PCB data'!AC11), IF('PCB data'!AC11="&lt;LOD",'PCB data'!AC$39, "ERROR")))</f>
        <v/>
      </c>
      <c r="AE11" s="284" t="str">
        <f>IF('PCB data'!AD11="","",IF(ISNUMBER('PCB data'!AD11)=TRUE, IF('PCB data'!AD11&lt;'PCB data'!AD$39, "ERROR", 'PCB data'!AD11), IF('PCB data'!AD11="&lt;LOD",'PCB data'!AD$39, "ERROR")))</f>
        <v/>
      </c>
      <c r="AF11" s="284" t="str">
        <f>IF('PCB data'!AE11="","",IF(ISNUMBER('PCB data'!AE11)=TRUE, IF('PCB data'!AE11&lt;'PCB data'!AE$39, "ERROR", 'PCB data'!AE11), IF('PCB data'!AE11="&lt;LOD",'PCB data'!AE$39, "ERROR")))</f>
        <v/>
      </c>
      <c r="AG11" s="284" t="str">
        <f>IF('PCB data'!AF11="","",IF(ISNUMBER('PCB data'!AF11)=TRUE, IF('PCB data'!AF11&lt;'PCB data'!AF$39, "ERROR", 'PCB data'!AF11), IF('PCB data'!AF11="&lt;LOD",'PCB data'!AF$39, "ERROR")))</f>
        <v/>
      </c>
      <c r="AH11" s="284" t="str">
        <f>IF('PCB data'!AG11="","",IF(ISNUMBER('PCB data'!AG11)=TRUE, IF('PCB data'!AG11&lt;'PCB data'!AG$39, "ERROR", 'PCB data'!AG11), IF('PCB data'!AG11="&lt;LOD",'PCB data'!AG$39, "ERROR")))</f>
        <v/>
      </c>
      <c r="AI11" s="284" t="str">
        <f>IF('PCB data'!AH11="","",IF(ISNUMBER('PCB data'!AH11)=TRUE, IF('PCB data'!AH11&lt;'PCB data'!AH$39, "ERROR", 'PCB data'!AH11), IF('PCB data'!AH11="&lt;LOD",'PCB data'!AH$39, "ERROR")))</f>
        <v/>
      </c>
      <c r="AJ11" s="148" t="str">
        <f>IF('PCB data'!AI11="","",IF(ISNUMBER('PCB data'!AI11)=TRUE, IF('PCB data'!AI11&lt;'PCB data'!AI$39, "ERROR", 'PCB data'!AI11), IF('PCB data'!AI11="&lt;LOD",'PCB data'!AI$39, "ERROR")))</f>
        <v/>
      </c>
      <c r="AK11" s="350" t="str">
        <f t="shared" si="0"/>
        <v/>
      </c>
      <c r="AL11" s="311" t="str">
        <f t="shared" si="1"/>
        <v/>
      </c>
      <c r="AM11" s="16"/>
    </row>
    <row r="12" spans="2:39" ht="20.100000000000001" customHeight="1" x14ac:dyDescent="0.2">
      <c r="B12" s="15"/>
      <c r="C12" s="45" t="s">
        <v>55</v>
      </c>
      <c r="D12" s="68" t="str">
        <f>IF('PCB data'!D17="","",'PCB data'!D17)</f>
        <v/>
      </c>
      <c r="E12" s="16"/>
      <c r="G12" s="15"/>
      <c r="H12" s="42" t="str">
        <f>IF('PCB data'!H12="","",'PCB data'!H12)</f>
        <v/>
      </c>
      <c r="I12" s="43" t="str">
        <f>IF('PCB data'!I12="","",'PCB data'!I12)</f>
        <v/>
      </c>
      <c r="J12" s="278"/>
      <c r="K12" s="148" t="str">
        <f>IF('PCB data'!J12="","",'PCB data'!J12)</f>
        <v/>
      </c>
      <c r="L12" s="127" t="str">
        <f>IF('PCB data'!K12="","",IF(ISNUMBER('PCB data'!K12)=TRUE, IF('PCB data'!K12&lt;'PCB data'!K$39, "ERROR", 'PCB data'!K12), IF('PCB data'!K12="&lt;LOD",'PCB data'!K$39, "ERROR")))</f>
        <v/>
      </c>
      <c r="M12" s="326" t="str">
        <f>IF('PCB data'!L12="","",IF(ISNUMBER('PCB data'!L12)=TRUE, IF('PCB data'!L12&lt;'PCB data'!L$39, "ERROR", 'PCB data'!L12), IF('PCB data'!L12="&lt;LOD",'PCB data'!L$39, "ERROR")))</f>
        <v/>
      </c>
      <c r="N12" s="326" t="str">
        <f>IF('PCB data'!M12="","",IF(ISNUMBER('PCB data'!M12)=TRUE, IF('PCB data'!M12&lt;'PCB data'!M$39, "ERROR", 'PCB data'!M12), IF('PCB data'!M12="&lt;LOD",'PCB data'!M$39, "ERROR")))</f>
        <v/>
      </c>
      <c r="O12" s="326" t="str">
        <f>IF('PCB data'!N12="","",IF(ISNUMBER('PCB data'!N12)=TRUE, IF('PCB data'!N12&lt;'PCB data'!N$39, "ERROR", 'PCB data'!N12), IF('PCB data'!N12="&lt;LOD",'PCB data'!N$39, "ERROR")))</f>
        <v/>
      </c>
      <c r="P12" s="326" t="str">
        <f>IF('PCB data'!O12="","",IF(ISNUMBER('PCB data'!O12)=TRUE, IF('PCB data'!O12&lt;'PCB data'!O$39, "ERROR", 'PCB data'!O12), IF('PCB data'!O12="&lt;LOD",'PCB data'!O$39, "ERROR")))</f>
        <v/>
      </c>
      <c r="Q12" s="326" t="str">
        <f>IF('PCB data'!P12="","",IF(ISNUMBER('PCB data'!P12)=TRUE, IF('PCB data'!P12&lt;'PCB data'!P$39, "ERROR", 'PCB data'!P12), IF('PCB data'!P12="&lt;LOD",'PCB data'!P$39, "ERROR")))</f>
        <v/>
      </c>
      <c r="R12" s="326" t="str">
        <f>IF('PCB data'!Q12="","",IF(ISNUMBER('PCB data'!Q12)=TRUE, IF('PCB data'!Q12&lt;'PCB data'!Q$39, "ERROR", 'PCB data'!Q12), IF('PCB data'!Q12="&lt;LOD",'PCB data'!Q$39, "ERROR")))</f>
        <v/>
      </c>
      <c r="S12" s="326" t="str">
        <f>IF('PCB data'!R12="","",IF(ISNUMBER('PCB data'!R12)=TRUE, IF('PCB data'!R12&lt;'PCB data'!R$39, "ERROR", 'PCB data'!R12), IF('PCB data'!R12="&lt;LOD",'PCB data'!R$39, "ERROR")))</f>
        <v/>
      </c>
      <c r="T12" s="326" t="str">
        <f>IF('PCB data'!S12="","",IF(ISNUMBER('PCB data'!S12)=TRUE, IF('PCB data'!S12&lt;'PCB data'!S$39, "ERROR", 'PCB data'!S12), IF('PCB data'!S12="&lt;LOD",'PCB data'!S$39, "ERROR")))</f>
        <v/>
      </c>
      <c r="U12" s="326" t="str">
        <f>IF('PCB data'!T12="","",IF(ISNUMBER('PCB data'!T12)=TRUE, IF('PCB data'!T12&lt;'PCB data'!T$39, "ERROR", 'PCB data'!T12), IF('PCB data'!T12="&lt;LOD",'PCB data'!T$39, "ERROR")))</f>
        <v/>
      </c>
      <c r="V12" s="326" t="str">
        <f>IF('PCB data'!U12="","",IF(ISNUMBER('PCB data'!U12)=TRUE, IF('PCB data'!U12&lt;'PCB data'!U$39, "ERROR", 'PCB data'!U12), IF('PCB data'!U12="&lt;LOD",'PCB data'!U$39, "ERROR")))</f>
        <v/>
      </c>
      <c r="W12" s="326" t="str">
        <f>IF('PCB data'!V12="","",IF(ISNUMBER('PCB data'!V12)=TRUE, IF('PCB data'!V12&lt;'PCB data'!V$39, "ERROR", 'PCB data'!V12), IF('PCB data'!V12="&lt;LOD",'PCB data'!V$39, "ERROR")))</f>
        <v/>
      </c>
      <c r="X12" s="326" t="str">
        <f>IF('PCB data'!W12="","",IF(ISNUMBER('PCB data'!W12)=TRUE, IF('PCB data'!W12&lt;'PCB data'!W$39, "ERROR", 'PCB data'!W12), IF('PCB data'!W12="&lt;LOD",'PCB data'!W$39, "ERROR")))</f>
        <v/>
      </c>
      <c r="Y12" s="284" t="str">
        <f>IF('PCB data'!X12="","",IF(ISNUMBER('PCB data'!X12)=TRUE, IF('PCB data'!X12&lt;'PCB data'!X$39, "ERROR", 'PCB data'!X12), IF('PCB data'!X12="&lt;LOD",'PCB data'!X$39, "ERROR")))</f>
        <v/>
      </c>
      <c r="Z12" s="284" t="str">
        <f>IF('PCB data'!Y12="","",IF(ISNUMBER('PCB data'!Y12)=TRUE, IF('PCB data'!Y12&lt;'PCB data'!Y$39, "ERROR", 'PCB data'!Y12), IF('PCB data'!Y12="&lt;LOD",'PCB data'!Y$39, "ERROR")))</f>
        <v/>
      </c>
      <c r="AA12" s="284" t="str">
        <f>IF('PCB data'!Z12="","",IF(ISNUMBER('PCB data'!Z12)=TRUE, IF('PCB data'!Z12&lt;'PCB data'!Z$39, "ERROR", 'PCB data'!Z12), IF('PCB data'!Z12="&lt;LOD",'PCB data'!Z$39, "ERROR")))</f>
        <v/>
      </c>
      <c r="AB12" s="284" t="str">
        <f>IF('PCB data'!AA12="","",IF(ISNUMBER('PCB data'!AA12)=TRUE, IF('PCB data'!AA12&lt;'PCB data'!AA$39, "ERROR", 'PCB data'!AA12), IF('PCB data'!AA12="&lt;LOD",'PCB data'!AA$39, "ERROR")))</f>
        <v/>
      </c>
      <c r="AC12" s="284" t="str">
        <f>IF('PCB data'!AB12="","",IF(ISNUMBER('PCB data'!AB12)=TRUE, IF('PCB data'!AB12&lt;'PCB data'!AB$39, "ERROR", 'PCB data'!AB12), IF('PCB data'!AB12="&lt;LOD",'PCB data'!AB$39, "ERROR")))</f>
        <v/>
      </c>
      <c r="AD12" s="284" t="str">
        <f>IF('PCB data'!AC12="","",IF(ISNUMBER('PCB data'!AC12)=TRUE, IF('PCB data'!AC12&lt;'PCB data'!AC$39, "ERROR", 'PCB data'!AC12), IF('PCB data'!AC12="&lt;LOD",'PCB data'!AC$39, "ERROR")))</f>
        <v/>
      </c>
      <c r="AE12" s="284" t="str">
        <f>IF('PCB data'!AD12="","",IF(ISNUMBER('PCB data'!AD12)=TRUE, IF('PCB data'!AD12&lt;'PCB data'!AD$39, "ERROR", 'PCB data'!AD12), IF('PCB data'!AD12="&lt;LOD",'PCB data'!AD$39, "ERROR")))</f>
        <v/>
      </c>
      <c r="AF12" s="284" t="str">
        <f>IF('PCB data'!AE12="","",IF(ISNUMBER('PCB data'!AE12)=TRUE, IF('PCB data'!AE12&lt;'PCB data'!AE$39, "ERROR", 'PCB data'!AE12), IF('PCB data'!AE12="&lt;LOD",'PCB data'!AE$39, "ERROR")))</f>
        <v/>
      </c>
      <c r="AG12" s="284" t="str">
        <f>IF('PCB data'!AF12="","",IF(ISNUMBER('PCB data'!AF12)=TRUE, IF('PCB data'!AF12&lt;'PCB data'!AF$39, "ERROR", 'PCB data'!AF12), IF('PCB data'!AF12="&lt;LOD",'PCB data'!AF$39, "ERROR")))</f>
        <v/>
      </c>
      <c r="AH12" s="284" t="str">
        <f>IF('PCB data'!AG12="","",IF(ISNUMBER('PCB data'!AG12)=TRUE, IF('PCB data'!AG12&lt;'PCB data'!AG$39, "ERROR", 'PCB data'!AG12), IF('PCB data'!AG12="&lt;LOD",'PCB data'!AG$39, "ERROR")))</f>
        <v/>
      </c>
      <c r="AI12" s="284" t="str">
        <f>IF('PCB data'!AH12="","",IF(ISNUMBER('PCB data'!AH12)=TRUE, IF('PCB data'!AH12&lt;'PCB data'!AH$39, "ERROR", 'PCB data'!AH12), IF('PCB data'!AH12="&lt;LOD",'PCB data'!AH$39, "ERROR")))</f>
        <v/>
      </c>
      <c r="AJ12" s="148" t="str">
        <f>IF('PCB data'!AI12="","",IF(ISNUMBER('PCB data'!AI12)=TRUE, IF('PCB data'!AI12&lt;'PCB data'!AI$39, "ERROR", 'PCB data'!AI12), IF('PCB data'!AI12="&lt;LOD",'PCB data'!AI$39, "ERROR")))</f>
        <v/>
      </c>
      <c r="AK12" s="350" t="str">
        <f t="shared" si="0"/>
        <v/>
      </c>
      <c r="AL12" s="311" t="str">
        <f t="shared" si="1"/>
        <v/>
      </c>
      <c r="AM12" s="16"/>
    </row>
    <row r="13" spans="2:39" ht="20.100000000000001" customHeight="1" thickBot="1" x14ac:dyDescent="0.25">
      <c r="B13" s="15"/>
      <c r="C13" s="46" t="s">
        <v>56</v>
      </c>
      <c r="D13" s="272" t="str">
        <f>IF('PCB data'!D18="","",'PCB data'!D18)</f>
        <v/>
      </c>
      <c r="E13" s="16"/>
      <c r="G13" s="15"/>
      <c r="H13" s="42" t="str">
        <f>IF('PCB data'!H13="","",'PCB data'!H13)</f>
        <v/>
      </c>
      <c r="I13" s="43" t="str">
        <f>IF('PCB data'!I13="","",'PCB data'!I13)</f>
        <v/>
      </c>
      <c r="J13" s="278"/>
      <c r="K13" s="148" t="str">
        <f>IF('PCB data'!J13="","",'PCB data'!J13)</f>
        <v/>
      </c>
      <c r="L13" s="127" t="str">
        <f>IF('PCB data'!K13="","",IF(ISNUMBER('PCB data'!K13)=TRUE, IF('PCB data'!K13&lt;'PCB data'!K$39, "ERROR", 'PCB data'!K13), IF('PCB data'!K13="&lt;LOD",'PCB data'!K$39, "ERROR")))</f>
        <v/>
      </c>
      <c r="M13" s="326" t="str">
        <f>IF('PCB data'!L13="","",IF(ISNUMBER('PCB data'!L13)=TRUE, IF('PCB data'!L13&lt;'PCB data'!L$39, "ERROR", 'PCB data'!L13), IF('PCB data'!L13="&lt;LOD",'PCB data'!L$39, "ERROR")))</f>
        <v/>
      </c>
      <c r="N13" s="326" t="str">
        <f>IF('PCB data'!M13="","",IF(ISNUMBER('PCB data'!M13)=TRUE, IF('PCB data'!M13&lt;'PCB data'!M$39, "ERROR", 'PCB data'!M13), IF('PCB data'!M13="&lt;LOD",'PCB data'!M$39, "ERROR")))</f>
        <v/>
      </c>
      <c r="O13" s="326" t="str">
        <f>IF('PCB data'!N13="","",IF(ISNUMBER('PCB data'!N13)=TRUE, IF('PCB data'!N13&lt;'PCB data'!N$39, "ERROR", 'PCB data'!N13), IF('PCB data'!N13="&lt;LOD",'PCB data'!N$39, "ERROR")))</f>
        <v/>
      </c>
      <c r="P13" s="326" t="str">
        <f>IF('PCB data'!O13="","",IF(ISNUMBER('PCB data'!O13)=TRUE, IF('PCB data'!O13&lt;'PCB data'!O$39, "ERROR", 'PCB data'!O13), IF('PCB data'!O13="&lt;LOD",'PCB data'!O$39, "ERROR")))</f>
        <v/>
      </c>
      <c r="Q13" s="326" t="str">
        <f>IF('PCB data'!P13="","",IF(ISNUMBER('PCB data'!P13)=TRUE, IF('PCB data'!P13&lt;'PCB data'!P$39, "ERROR", 'PCB data'!P13), IF('PCB data'!P13="&lt;LOD",'PCB data'!P$39, "ERROR")))</f>
        <v/>
      </c>
      <c r="R13" s="326" t="str">
        <f>IF('PCB data'!Q13="","",IF(ISNUMBER('PCB data'!Q13)=TRUE, IF('PCB data'!Q13&lt;'PCB data'!Q$39, "ERROR", 'PCB data'!Q13), IF('PCB data'!Q13="&lt;LOD",'PCB data'!Q$39, "ERROR")))</f>
        <v/>
      </c>
      <c r="S13" s="326" t="str">
        <f>IF('PCB data'!R13="","",IF(ISNUMBER('PCB data'!R13)=TRUE, IF('PCB data'!R13&lt;'PCB data'!R$39, "ERROR", 'PCB data'!R13), IF('PCB data'!R13="&lt;LOD",'PCB data'!R$39, "ERROR")))</f>
        <v/>
      </c>
      <c r="T13" s="326" t="str">
        <f>IF('PCB data'!S13="","",IF(ISNUMBER('PCB data'!S13)=TRUE, IF('PCB data'!S13&lt;'PCB data'!S$39, "ERROR", 'PCB data'!S13), IF('PCB data'!S13="&lt;LOD",'PCB data'!S$39, "ERROR")))</f>
        <v/>
      </c>
      <c r="U13" s="326" t="str">
        <f>IF('PCB data'!T13="","",IF(ISNUMBER('PCB data'!T13)=TRUE, IF('PCB data'!T13&lt;'PCB data'!T$39, "ERROR", 'PCB data'!T13), IF('PCB data'!T13="&lt;LOD",'PCB data'!T$39, "ERROR")))</f>
        <v/>
      </c>
      <c r="V13" s="326" t="str">
        <f>IF('PCB data'!U13="","",IF(ISNUMBER('PCB data'!U13)=TRUE, IF('PCB data'!U13&lt;'PCB data'!U$39, "ERROR", 'PCB data'!U13), IF('PCB data'!U13="&lt;LOD",'PCB data'!U$39, "ERROR")))</f>
        <v/>
      </c>
      <c r="W13" s="326" t="str">
        <f>IF('PCB data'!V13="","",IF(ISNUMBER('PCB data'!V13)=TRUE, IF('PCB data'!V13&lt;'PCB data'!V$39, "ERROR", 'PCB data'!V13), IF('PCB data'!V13="&lt;LOD",'PCB data'!V$39, "ERROR")))</f>
        <v/>
      </c>
      <c r="X13" s="326" t="str">
        <f>IF('PCB data'!W13="","",IF(ISNUMBER('PCB data'!W13)=TRUE, IF('PCB data'!W13&lt;'PCB data'!W$39, "ERROR", 'PCB data'!W13), IF('PCB data'!W13="&lt;LOD",'PCB data'!W$39, "ERROR")))</f>
        <v/>
      </c>
      <c r="Y13" s="284" t="str">
        <f>IF('PCB data'!X13="","",IF(ISNUMBER('PCB data'!X13)=TRUE, IF('PCB data'!X13&lt;'PCB data'!X$39, "ERROR", 'PCB data'!X13), IF('PCB data'!X13="&lt;LOD",'PCB data'!X$39, "ERROR")))</f>
        <v/>
      </c>
      <c r="Z13" s="284" t="str">
        <f>IF('PCB data'!Y13="","",IF(ISNUMBER('PCB data'!Y13)=TRUE, IF('PCB data'!Y13&lt;'PCB data'!Y$39, "ERROR", 'PCB data'!Y13), IF('PCB data'!Y13="&lt;LOD",'PCB data'!Y$39, "ERROR")))</f>
        <v/>
      </c>
      <c r="AA13" s="284" t="str">
        <f>IF('PCB data'!Z13="","",IF(ISNUMBER('PCB data'!Z13)=TRUE, IF('PCB data'!Z13&lt;'PCB data'!Z$39, "ERROR", 'PCB data'!Z13), IF('PCB data'!Z13="&lt;LOD",'PCB data'!Z$39, "ERROR")))</f>
        <v/>
      </c>
      <c r="AB13" s="284" t="str">
        <f>IF('PCB data'!AA13="","",IF(ISNUMBER('PCB data'!AA13)=TRUE, IF('PCB data'!AA13&lt;'PCB data'!AA$39, "ERROR", 'PCB data'!AA13), IF('PCB data'!AA13="&lt;LOD",'PCB data'!AA$39, "ERROR")))</f>
        <v/>
      </c>
      <c r="AC13" s="284" t="str">
        <f>IF('PCB data'!AB13="","",IF(ISNUMBER('PCB data'!AB13)=TRUE, IF('PCB data'!AB13&lt;'PCB data'!AB$39, "ERROR", 'PCB data'!AB13), IF('PCB data'!AB13="&lt;LOD",'PCB data'!AB$39, "ERROR")))</f>
        <v/>
      </c>
      <c r="AD13" s="284" t="str">
        <f>IF('PCB data'!AC13="","",IF(ISNUMBER('PCB data'!AC13)=TRUE, IF('PCB data'!AC13&lt;'PCB data'!AC$39, "ERROR", 'PCB data'!AC13), IF('PCB data'!AC13="&lt;LOD",'PCB data'!AC$39, "ERROR")))</f>
        <v/>
      </c>
      <c r="AE13" s="284" t="str">
        <f>IF('PCB data'!AD13="","",IF(ISNUMBER('PCB data'!AD13)=TRUE, IF('PCB data'!AD13&lt;'PCB data'!AD$39, "ERROR", 'PCB data'!AD13), IF('PCB data'!AD13="&lt;LOD",'PCB data'!AD$39, "ERROR")))</f>
        <v/>
      </c>
      <c r="AF13" s="284" t="str">
        <f>IF('PCB data'!AE13="","",IF(ISNUMBER('PCB data'!AE13)=TRUE, IF('PCB data'!AE13&lt;'PCB data'!AE$39, "ERROR", 'PCB data'!AE13), IF('PCB data'!AE13="&lt;LOD",'PCB data'!AE$39, "ERROR")))</f>
        <v/>
      </c>
      <c r="AG13" s="284" t="str">
        <f>IF('PCB data'!AF13="","",IF(ISNUMBER('PCB data'!AF13)=TRUE, IF('PCB data'!AF13&lt;'PCB data'!AF$39, "ERROR", 'PCB data'!AF13), IF('PCB data'!AF13="&lt;LOD",'PCB data'!AF$39, "ERROR")))</f>
        <v/>
      </c>
      <c r="AH13" s="284" t="str">
        <f>IF('PCB data'!AG13="","",IF(ISNUMBER('PCB data'!AG13)=TRUE, IF('PCB data'!AG13&lt;'PCB data'!AG$39, "ERROR", 'PCB data'!AG13), IF('PCB data'!AG13="&lt;LOD",'PCB data'!AG$39, "ERROR")))</f>
        <v/>
      </c>
      <c r="AI13" s="284" t="str">
        <f>IF('PCB data'!AH13="","",IF(ISNUMBER('PCB data'!AH13)=TRUE, IF('PCB data'!AH13&lt;'PCB data'!AH$39, "ERROR", 'PCB data'!AH13), IF('PCB data'!AH13="&lt;LOD",'PCB data'!AH$39, "ERROR")))</f>
        <v/>
      </c>
      <c r="AJ13" s="148" t="str">
        <f>IF('PCB data'!AI13="","",IF(ISNUMBER('PCB data'!AI13)=TRUE, IF('PCB data'!AI13&lt;'PCB data'!AI$39, "ERROR", 'PCB data'!AI13), IF('PCB data'!AI13="&lt;LOD",'PCB data'!AI$39, "ERROR")))</f>
        <v/>
      </c>
      <c r="AK13" s="350" t="str">
        <f t="shared" si="0"/>
        <v/>
      </c>
      <c r="AL13" s="311" t="str">
        <f t="shared" si="1"/>
        <v/>
      </c>
      <c r="AM13" s="16"/>
    </row>
    <row r="14" spans="2:39" ht="20.100000000000001" customHeight="1" thickBot="1" x14ac:dyDescent="0.25">
      <c r="B14" s="20"/>
      <c r="C14" s="17"/>
      <c r="D14" s="17"/>
      <c r="E14" s="18"/>
      <c r="G14" s="15"/>
      <c r="H14" s="42" t="str">
        <f>IF('PCB data'!H14="","",'PCB data'!H14)</f>
        <v/>
      </c>
      <c r="I14" s="43" t="str">
        <f>IF('PCB data'!I14="","",'PCB data'!I14)</f>
        <v/>
      </c>
      <c r="J14" s="278"/>
      <c r="K14" s="148" t="str">
        <f>IF('PCB data'!J14="","",'PCB data'!J14)</f>
        <v/>
      </c>
      <c r="L14" s="127" t="str">
        <f>IF('PCB data'!K14="","",IF(ISNUMBER('PCB data'!K14)=TRUE, IF('PCB data'!K14&lt;'PCB data'!K$39, "ERROR", 'PCB data'!K14), IF('PCB data'!K14="&lt;LOD",'PCB data'!K$39, "ERROR")))</f>
        <v/>
      </c>
      <c r="M14" s="326" t="str">
        <f>IF('PCB data'!L14="","",IF(ISNUMBER('PCB data'!L14)=TRUE, IF('PCB data'!L14&lt;'PCB data'!L$39, "ERROR", 'PCB data'!L14), IF('PCB data'!L14="&lt;LOD",'PCB data'!L$39, "ERROR")))</f>
        <v/>
      </c>
      <c r="N14" s="326" t="str">
        <f>IF('PCB data'!M14="","",IF(ISNUMBER('PCB data'!M14)=TRUE, IF('PCB data'!M14&lt;'PCB data'!M$39, "ERROR", 'PCB data'!M14), IF('PCB data'!M14="&lt;LOD",'PCB data'!M$39, "ERROR")))</f>
        <v/>
      </c>
      <c r="O14" s="326" t="str">
        <f>IF('PCB data'!N14="","",IF(ISNUMBER('PCB data'!N14)=TRUE, IF('PCB data'!N14&lt;'PCB data'!N$39, "ERROR", 'PCB data'!N14), IF('PCB data'!N14="&lt;LOD",'PCB data'!N$39, "ERROR")))</f>
        <v/>
      </c>
      <c r="P14" s="326" t="str">
        <f>IF('PCB data'!O14="","",IF(ISNUMBER('PCB data'!O14)=TRUE, IF('PCB data'!O14&lt;'PCB data'!O$39, "ERROR", 'PCB data'!O14), IF('PCB data'!O14="&lt;LOD",'PCB data'!O$39, "ERROR")))</f>
        <v/>
      </c>
      <c r="Q14" s="326" t="str">
        <f>IF('PCB data'!P14="","",IF(ISNUMBER('PCB data'!P14)=TRUE, IF('PCB data'!P14&lt;'PCB data'!P$39, "ERROR", 'PCB data'!P14), IF('PCB data'!P14="&lt;LOD",'PCB data'!P$39, "ERROR")))</f>
        <v/>
      </c>
      <c r="R14" s="326" t="str">
        <f>IF('PCB data'!Q14="","",IF(ISNUMBER('PCB data'!Q14)=TRUE, IF('PCB data'!Q14&lt;'PCB data'!Q$39, "ERROR", 'PCB data'!Q14), IF('PCB data'!Q14="&lt;LOD",'PCB data'!Q$39, "ERROR")))</f>
        <v/>
      </c>
      <c r="S14" s="326" t="str">
        <f>IF('PCB data'!R14="","",IF(ISNUMBER('PCB data'!R14)=TRUE, IF('PCB data'!R14&lt;'PCB data'!R$39, "ERROR", 'PCB data'!R14), IF('PCB data'!R14="&lt;LOD",'PCB data'!R$39, "ERROR")))</f>
        <v/>
      </c>
      <c r="T14" s="326" t="str">
        <f>IF('PCB data'!S14="","",IF(ISNUMBER('PCB data'!S14)=TRUE, IF('PCB data'!S14&lt;'PCB data'!S$39, "ERROR", 'PCB data'!S14), IF('PCB data'!S14="&lt;LOD",'PCB data'!S$39, "ERROR")))</f>
        <v/>
      </c>
      <c r="U14" s="326" t="str">
        <f>IF('PCB data'!T14="","",IF(ISNUMBER('PCB data'!T14)=TRUE, IF('PCB data'!T14&lt;'PCB data'!T$39, "ERROR", 'PCB data'!T14), IF('PCB data'!T14="&lt;LOD",'PCB data'!T$39, "ERROR")))</f>
        <v/>
      </c>
      <c r="V14" s="326" t="str">
        <f>IF('PCB data'!U14="","",IF(ISNUMBER('PCB data'!U14)=TRUE, IF('PCB data'!U14&lt;'PCB data'!U$39, "ERROR", 'PCB data'!U14), IF('PCB data'!U14="&lt;LOD",'PCB data'!U$39, "ERROR")))</f>
        <v/>
      </c>
      <c r="W14" s="326" t="str">
        <f>IF('PCB data'!V14="","",IF(ISNUMBER('PCB data'!V14)=TRUE, IF('PCB data'!V14&lt;'PCB data'!V$39, "ERROR", 'PCB data'!V14), IF('PCB data'!V14="&lt;LOD",'PCB data'!V$39, "ERROR")))</f>
        <v/>
      </c>
      <c r="X14" s="326" t="str">
        <f>IF('PCB data'!W14="","",IF(ISNUMBER('PCB data'!W14)=TRUE, IF('PCB data'!W14&lt;'PCB data'!W$39, "ERROR", 'PCB data'!W14), IF('PCB data'!W14="&lt;LOD",'PCB data'!W$39, "ERROR")))</f>
        <v/>
      </c>
      <c r="Y14" s="284" t="str">
        <f>IF('PCB data'!X14="","",IF(ISNUMBER('PCB data'!X14)=TRUE, IF('PCB data'!X14&lt;'PCB data'!X$39, "ERROR", 'PCB data'!X14), IF('PCB data'!X14="&lt;LOD",'PCB data'!X$39, "ERROR")))</f>
        <v/>
      </c>
      <c r="Z14" s="284" t="str">
        <f>IF('PCB data'!Y14="","",IF(ISNUMBER('PCB data'!Y14)=TRUE, IF('PCB data'!Y14&lt;'PCB data'!Y$39, "ERROR", 'PCB data'!Y14), IF('PCB data'!Y14="&lt;LOD",'PCB data'!Y$39, "ERROR")))</f>
        <v/>
      </c>
      <c r="AA14" s="284" t="str">
        <f>IF('PCB data'!Z14="","",IF(ISNUMBER('PCB data'!Z14)=TRUE, IF('PCB data'!Z14&lt;'PCB data'!Z$39, "ERROR", 'PCB data'!Z14), IF('PCB data'!Z14="&lt;LOD",'PCB data'!Z$39, "ERROR")))</f>
        <v/>
      </c>
      <c r="AB14" s="284" t="str">
        <f>IF('PCB data'!AA14="","",IF(ISNUMBER('PCB data'!AA14)=TRUE, IF('PCB data'!AA14&lt;'PCB data'!AA$39, "ERROR", 'PCB data'!AA14), IF('PCB data'!AA14="&lt;LOD",'PCB data'!AA$39, "ERROR")))</f>
        <v/>
      </c>
      <c r="AC14" s="284" t="str">
        <f>IF('PCB data'!AB14="","",IF(ISNUMBER('PCB data'!AB14)=TRUE, IF('PCB data'!AB14&lt;'PCB data'!AB$39, "ERROR", 'PCB data'!AB14), IF('PCB data'!AB14="&lt;LOD",'PCB data'!AB$39, "ERROR")))</f>
        <v/>
      </c>
      <c r="AD14" s="284" t="str">
        <f>IF('PCB data'!AC14="","",IF(ISNUMBER('PCB data'!AC14)=TRUE, IF('PCB data'!AC14&lt;'PCB data'!AC$39, "ERROR", 'PCB data'!AC14), IF('PCB data'!AC14="&lt;LOD",'PCB data'!AC$39, "ERROR")))</f>
        <v/>
      </c>
      <c r="AE14" s="284" t="str">
        <f>IF('PCB data'!AD14="","",IF(ISNUMBER('PCB data'!AD14)=TRUE, IF('PCB data'!AD14&lt;'PCB data'!AD$39, "ERROR", 'PCB data'!AD14), IF('PCB data'!AD14="&lt;LOD",'PCB data'!AD$39, "ERROR")))</f>
        <v/>
      </c>
      <c r="AF14" s="284" t="str">
        <f>IF('PCB data'!AE14="","",IF(ISNUMBER('PCB data'!AE14)=TRUE, IF('PCB data'!AE14&lt;'PCB data'!AE$39, "ERROR", 'PCB data'!AE14), IF('PCB data'!AE14="&lt;LOD",'PCB data'!AE$39, "ERROR")))</f>
        <v/>
      </c>
      <c r="AG14" s="284" t="str">
        <f>IF('PCB data'!AF14="","",IF(ISNUMBER('PCB data'!AF14)=TRUE, IF('PCB data'!AF14&lt;'PCB data'!AF$39, "ERROR", 'PCB data'!AF14), IF('PCB data'!AF14="&lt;LOD",'PCB data'!AF$39, "ERROR")))</f>
        <v/>
      </c>
      <c r="AH14" s="284" t="str">
        <f>IF('PCB data'!AG14="","",IF(ISNUMBER('PCB data'!AG14)=TRUE, IF('PCB data'!AG14&lt;'PCB data'!AG$39, "ERROR", 'PCB data'!AG14), IF('PCB data'!AG14="&lt;LOD",'PCB data'!AG$39, "ERROR")))</f>
        <v/>
      </c>
      <c r="AI14" s="284" t="str">
        <f>IF('PCB data'!AH14="","",IF(ISNUMBER('PCB data'!AH14)=TRUE, IF('PCB data'!AH14&lt;'PCB data'!AH$39, "ERROR", 'PCB data'!AH14), IF('PCB data'!AH14="&lt;LOD",'PCB data'!AH$39, "ERROR")))</f>
        <v/>
      </c>
      <c r="AJ14" s="148" t="str">
        <f>IF('PCB data'!AI14="","",IF(ISNUMBER('PCB data'!AI14)=TRUE, IF('PCB data'!AI14&lt;'PCB data'!AI$39, "ERROR", 'PCB data'!AI14), IF('PCB data'!AI14="&lt;LOD",'PCB data'!AI$39, "ERROR")))</f>
        <v/>
      </c>
      <c r="AK14" s="350" t="str">
        <f t="shared" si="0"/>
        <v/>
      </c>
      <c r="AL14" s="311" t="str">
        <f t="shared" si="1"/>
        <v/>
      </c>
      <c r="AM14" s="16"/>
    </row>
    <row r="15" spans="2:39" ht="20.100000000000001" customHeight="1" x14ac:dyDescent="0.2">
      <c r="G15" s="15"/>
      <c r="H15" s="42" t="str">
        <f>IF('PCB data'!H15="","",'PCB data'!H15)</f>
        <v/>
      </c>
      <c r="I15" s="43" t="str">
        <f>IF('PCB data'!I15="","",'PCB data'!I15)</f>
        <v/>
      </c>
      <c r="J15" s="278"/>
      <c r="K15" s="148" t="str">
        <f>IF('PCB data'!J15="","",'PCB data'!J15)</f>
        <v/>
      </c>
      <c r="L15" s="127" t="str">
        <f>IF('PCB data'!K15="","",IF(ISNUMBER('PCB data'!K15)=TRUE, IF('PCB data'!K15&lt;'PCB data'!K$39, "ERROR", 'PCB data'!K15), IF('PCB data'!K15="&lt;LOD",'PCB data'!K$39, "ERROR")))</f>
        <v/>
      </c>
      <c r="M15" s="326" t="str">
        <f>IF('PCB data'!L15="","",IF(ISNUMBER('PCB data'!L15)=TRUE, IF('PCB data'!L15&lt;'PCB data'!L$39, "ERROR", 'PCB data'!L15), IF('PCB data'!L15="&lt;LOD",'PCB data'!L$39, "ERROR")))</f>
        <v/>
      </c>
      <c r="N15" s="326" t="str">
        <f>IF('PCB data'!M15="","",IF(ISNUMBER('PCB data'!M15)=TRUE, IF('PCB data'!M15&lt;'PCB data'!M$39, "ERROR", 'PCB data'!M15), IF('PCB data'!M15="&lt;LOD",'PCB data'!M$39, "ERROR")))</f>
        <v/>
      </c>
      <c r="O15" s="326" t="str">
        <f>IF('PCB data'!N15="","",IF(ISNUMBER('PCB data'!N15)=TRUE, IF('PCB data'!N15&lt;'PCB data'!N$39, "ERROR", 'PCB data'!N15), IF('PCB data'!N15="&lt;LOD",'PCB data'!N$39, "ERROR")))</f>
        <v/>
      </c>
      <c r="P15" s="326" t="str">
        <f>IF('PCB data'!O15="","",IF(ISNUMBER('PCB data'!O15)=TRUE, IF('PCB data'!O15&lt;'PCB data'!O$39, "ERROR", 'PCB data'!O15), IF('PCB data'!O15="&lt;LOD",'PCB data'!O$39, "ERROR")))</f>
        <v/>
      </c>
      <c r="Q15" s="326" t="str">
        <f>IF('PCB data'!P15="","",IF(ISNUMBER('PCB data'!P15)=TRUE, IF('PCB data'!P15&lt;'PCB data'!P$39, "ERROR", 'PCB data'!P15), IF('PCB data'!P15="&lt;LOD",'PCB data'!P$39, "ERROR")))</f>
        <v/>
      </c>
      <c r="R15" s="326" t="str">
        <f>IF('PCB data'!Q15="","",IF(ISNUMBER('PCB data'!Q15)=TRUE, IF('PCB data'!Q15&lt;'PCB data'!Q$39, "ERROR", 'PCB data'!Q15), IF('PCB data'!Q15="&lt;LOD",'PCB data'!Q$39, "ERROR")))</f>
        <v/>
      </c>
      <c r="S15" s="326" t="str">
        <f>IF('PCB data'!R15="","",IF(ISNUMBER('PCB data'!R15)=TRUE, IF('PCB data'!R15&lt;'PCB data'!R$39, "ERROR", 'PCB data'!R15), IF('PCB data'!R15="&lt;LOD",'PCB data'!R$39, "ERROR")))</f>
        <v/>
      </c>
      <c r="T15" s="326" t="str">
        <f>IF('PCB data'!S15="","",IF(ISNUMBER('PCB data'!S15)=TRUE, IF('PCB data'!S15&lt;'PCB data'!S$39, "ERROR", 'PCB data'!S15), IF('PCB data'!S15="&lt;LOD",'PCB data'!S$39, "ERROR")))</f>
        <v/>
      </c>
      <c r="U15" s="326" t="str">
        <f>IF('PCB data'!T15="","",IF(ISNUMBER('PCB data'!T15)=TRUE, IF('PCB data'!T15&lt;'PCB data'!T$39, "ERROR", 'PCB data'!T15), IF('PCB data'!T15="&lt;LOD",'PCB data'!T$39, "ERROR")))</f>
        <v/>
      </c>
      <c r="V15" s="326" t="str">
        <f>IF('PCB data'!U15="","",IF(ISNUMBER('PCB data'!U15)=TRUE, IF('PCB data'!U15&lt;'PCB data'!U$39, "ERROR", 'PCB data'!U15), IF('PCB data'!U15="&lt;LOD",'PCB data'!U$39, "ERROR")))</f>
        <v/>
      </c>
      <c r="W15" s="326" t="str">
        <f>IF('PCB data'!V15="","",IF(ISNUMBER('PCB data'!V15)=TRUE, IF('PCB data'!V15&lt;'PCB data'!V$39, "ERROR", 'PCB data'!V15), IF('PCB data'!V15="&lt;LOD",'PCB data'!V$39, "ERROR")))</f>
        <v/>
      </c>
      <c r="X15" s="326" t="str">
        <f>IF('PCB data'!W15="","",IF(ISNUMBER('PCB data'!W15)=TRUE, IF('PCB data'!W15&lt;'PCB data'!W$39, "ERROR", 'PCB data'!W15), IF('PCB data'!W15="&lt;LOD",'PCB data'!W$39, "ERROR")))</f>
        <v/>
      </c>
      <c r="Y15" s="284" t="str">
        <f>IF('PCB data'!X15="","",IF(ISNUMBER('PCB data'!X15)=TRUE, IF('PCB data'!X15&lt;'PCB data'!X$39, "ERROR", 'PCB data'!X15), IF('PCB data'!X15="&lt;LOD",'PCB data'!X$39, "ERROR")))</f>
        <v/>
      </c>
      <c r="Z15" s="284" t="str">
        <f>IF('PCB data'!Y15="","",IF(ISNUMBER('PCB data'!Y15)=TRUE, IF('PCB data'!Y15&lt;'PCB data'!Y$39, "ERROR", 'PCB data'!Y15), IF('PCB data'!Y15="&lt;LOD",'PCB data'!Y$39, "ERROR")))</f>
        <v/>
      </c>
      <c r="AA15" s="284" t="str">
        <f>IF('PCB data'!Z15="","",IF(ISNUMBER('PCB data'!Z15)=TRUE, IF('PCB data'!Z15&lt;'PCB data'!Z$39, "ERROR", 'PCB data'!Z15), IF('PCB data'!Z15="&lt;LOD",'PCB data'!Z$39, "ERROR")))</f>
        <v/>
      </c>
      <c r="AB15" s="284" t="str">
        <f>IF('PCB data'!AA15="","",IF(ISNUMBER('PCB data'!AA15)=TRUE, IF('PCB data'!AA15&lt;'PCB data'!AA$39, "ERROR", 'PCB data'!AA15), IF('PCB data'!AA15="&lt;LOD",'PCB data'!AA$39, "ERROR")))</f>
        <v/>
      </c>
      <c r="AC15" s="284" t="str">
        <f>IF('PCB data'!AB15="","",IF(ISNUMBER('PCB data'!AB15)=TRUE, IF('PCB data'!AB15&lt;'PCB data'!AB$39, "ERROR", 'PCB data'!AB15), IF('PCB data'!AB15="&lt;LOD",'PCB data'!AB$39, "ERROR")))</f>
        <v/>
      </c>
      <c r="AD15" s="284" t="str">
        <f>IF('PCB data'!AC15="","",IF(ISNUMBER('PCB data'!AC15)=TRUE, IF('PCB data'!AC15&lt;'PCB data'!AC$39, "ERROR", 'PCB data'!AC15), IF('PCB data'!AC15="&lt;LOD",'PCB data'!AC$39, "ERROR")))</f>
        <v/>
      </c>
      <c r="AE15" s="284" t="str">
        <f>IF('PCB data'!AD15="","",IF(ISNUMBER('PCB data'!AD15)=TRUE, IF('PCB data'!AD15&lt;'PCB data'!AD$39, "ERROR", 'PCB data'!AD15), IF('PCB data'!AD15="&lt;LOD",'PCB data'!AD$39, "ERROR")))</f>
        <v/>
      </c>
      <c r="AF15" s="284" t="str">
        <f>IF('PCB data'!AE15="","",IF(ISNUMBER('PCB data'!AE15)=TRUE, IF('PCB data'!AE15&lt;'PCB data'!AE$39, "ERROR", 'PCB data'!AE15), IF('PCB data'!AE15="&lt;LOD",'PCB data'!AE$39, "ERROR")))</f>
        <v/>
      </c>
      <c r="AG15" s="284" t="str">
        <f>IF('PCB data'!AF15="","",IF(ISNUMBER('PCB data'!AF15)=TRUE, IF('PCB data'!AF15&lt;'PCB data'!AF$39, "ERROR", 'PCB data'!AF15), IF('PCB data'!AF15="&lt;LOD",'PCB data'!AF$39, "ERROR")))</f>
        <v/>
      </c>
      <c r="AH15" s="284" t="str">
        <f>IF('PCB data'!AG15="","",IF(ISNUMBER('PCB data'!AG15)=TRUE, IF('PCB data'!AG15&lt;'PCB data'!AG$39, "ERROR", 'PCB data'!AG15), IF('PCB data'!AG15="&lt;LOD",'PCB data'!AG$39, "ERROR")))</f>
        <v/>
      </c>
      <c r="AI15" s="284" t="str">
        <f>IF('PCB data'!AH15="","",IF(ISNUMBER('PCB data'!AH15)=TRUE, IF('PCB data'!AH15&lt;'PCB data'!AH$39, "ERROR", 'PCB data'!AH15), IF('PCB data'!AH15="&lt;LOD",'PCB data'!AH$39, "ERROR")))</f>
        <v/>
      </c>
      <c r="AJ15" s="148" t="str">
        <f>IF('PCB data'!AI15="","",IF(ISNUMBER('PCB data'!AI15)=TRUE, IF('PCB data'!AI15&lt;'PCB data'!AI$39, "ERROR", 'PCB data'!AI15), IF('PCB data'!AI15="&lt;LOD",'PCB data'!AI$39, "ERROR")))</f>
        <v/>
      </c>
      <c r="AK15" s="350" t="str">
        <f t="shared" si="0"/>
        <v/>
      </c>
      <c r="AL15" s="311" t="str">
        <f t="shared" si="1"/>
        <v/>
      </c>
      <c r="AM15" s="16"/>
    </row>
    <row r="16" spans="2:39" ht="20.100000000000001" customHeight="1" x14ac:dyDescent="0.2">
      <c r="G16" s="15"/>
      <c r="H16" s="42" t="str">
        <f>IF('PCB data'!H16="","",'PCB data'!H16)</f>
        <v/>
      </c>
      <c r="I16" s="43" t="str">
        <f>IF('PCB data'!I16="","",'PCB data'!I16)</f>
        <v/>
      </c>
      <c r="J16" s="278"/>
      <c r="K16" s="148" t="str">
        <f>IF('PCB data'!J16="","",'PCB data'!J16)</f>
        <v/>
      </c>
      <c r="L16" s="127" t="str">
        <f>IF('PCB data'!K16="","",IF(ISNUMBER('PCB data'!K16)=TRUE, IF('PCB data'!K16&lt;'PCB data'!K$39, "ERROR", 'PCB data'!K16), IF('PCB data'!K16="&lt;LOD",'PCB data'!K$39, "ERROR")))</f>
        <v/>
      </c>
      <c r="M16" s="326" t="str">
        <f>IF('PCB data'!L16="","",IF(ISNUMBER('PCB data'!L16)=TRUE, IF('PCB data'!L16&lt;'PCB data'!L$39, "ERROR", 'PCB data'!L16), IF('PCB data'!L16="&lt;LOD",'PCB data'!L$39, "ERROR")))</f>
        <v/>
      </c>
      <c r="N16" s="326" t="str">
        <f>IF('PCB data'!M16="","",IF(ISNUMBER('PCB data'!M16)=TRUE, IF('PCB data'!M16&lt;'PCB data'!M$39, "ERROR", 'PCB data'!M16), IF('PCB data'!M16="&lt;LOD",'PCB data'!M$39, "ERROR")))</f>
        <v/>
      </c>
      <c r="O16" s="326" t="str">
        <f>IF('PCB data'!N16="","",IF(ISNUMBER('PCB data'!N16)=TRUE, IF('PCB data'!N16&lt;'PCB data'!N$39, "ERROR", 'PCB data'!N16), IF('PCB data'!N16="&lt;LOD",'PCB data'!N$39, "ERROR")))</f>
        <v/>
      </c>
      <c r="P16" s="326" t="str">
        <f>IF('PCB data'!O16="","",IF(ISNUMBER('PCB data'!O16)=TRUE, IF('PCB data'!O16&lt;'PCB data'!O$39, "ERROR", 'PCB data'!O16), IF('PCB data'!O16="&lt;LOD",'PCB data'!O$39, "ERROR")))</f>
        <v/>
      </c>
      <c r="Q16" s="326" t="str">
        <f>IF('PCB data'!P16="","",IF(ISNUMBER('PCB data'!P16)=TRUE, IF('PCB data'!P16&lt;'PCB data'!P$39, "ERROR", 'PCB data'!P16), IF('PCB data'!P16="&lt;LOD",'PCB data'!P$39, "ERROR")))</f>
        <v/>
      </c>
      <c r="R16" s="326" t="str">
        <f>IF('PCB data'!Q16="","",IF(ISNUMBER('PCB data'!Q16)=TRUE, IF('PCB data'!Q16&lt;'PCB data'!Q$39, "ERROR", 'PCB data'!Q16), IF('PCB data'!Q16="&lt;LOD",'PCB data'!Q$39, "ERROR")))</f>
        <v/>
      </c>
      <c r="S16" s="326" t="str">
        <f>IF('PCB data'!R16="","",IF(ISNUMBER('PCB data'!R16)=TRUE, IF('PCB data'!R16&lt;'PCB data'!R$39, "ERROR", 'PCB data'!R16), IF('PCB data'!R16="&lt;LOD",'PCB data'!R$39, "ERROR")))</f>
        <v/>
      </c>
      <c r="T16" s="326" t="str">
        <f>IF('PCB data'!S16="","",IF(ISNUMBER('PCB data'!S16)=TRUE, IF('PCB data'!S16&lt;'PCB data'!S$39, "ERROR", 'PCB data'!S16), IF('PCB data'!S16="&lt;LOD",'PCB data'!S$39, "ERROR")))</f>
        <v/>
      </c>
      <c r="U16" s="326" t="str">
        <f>IF('PCB data'!T16="","",IF(ISNUMBER('PCB data'!T16)=TRUE, IF('PCB data'!T16&lt;'PCB data'!T$39, "ERROR", 'PCB data'!T16), IF('PCB data'!T16="&lt;LOD",'PCB data'!T$39, "ERROR")))</f>
        <v/>
      </c>
      <c r="V16" s="326" t="str">
        <f>IF('PCB data'!U16="","",IF(ISNUMBER('PCB data'!U16)=TRUE, IF('PCB data'!U16&lt;'PCB data'!U$39, "ERROR", 'PCB data'!U16), IF('PCB data'!U16="&lt;LOD",'PCB data'!U$39, "ERROR")))</f>
        <v/>
      </c>
      <c r="W16" s="326" t="str">
        <f>IF('PCB data'!V16="","",IF(ISNUMBER('PCB data'!V16)=TRUE, IF('PCB data'!V16&lt;'PCB data'!V$39, "ERROR", 'PCB data'!V16), IF('PCB data'!V16="&lt;LOD",'PCB data'!V$39, "ERROR")))</f>
        <v/>
      </c>
      <c r="X16" s="326" t="str">
        <f>IF('PCB data'!W16="","",IF(ISNUMBER('PCB data'!W16)=TRUE, IF('PCB data'!W16&lt;'PCB data'!W$39, "ERROR", 'PCB data'!W16), IF('PCB data'!W16="&lt;LOD",'PCB data'!W$39, "ERROR")))</f>
        <v/>
      </c>
      <c r="Y16" s="284" t="str">
        <f>IF('PCB data'!X16="","",IF(ISNUMBER('PCB data'!X16)=TRUE, IF('PCB data'!X16&lt;'PCB data'!X$39, "ERROR", 'PCB data'!X16), IF('PCB data'!X16="&lt;LOD",'PCB data'!X$39, "ERROR")))</f>
        <v/>
      </c>
      <c r="Z16" s="284" t="str">
        <f>IF('PCB data'!Y16="","",IF(ISNUMBER('PCB data'!Y16)=TRUE, IF('PCB data'!Y16&lt;'PCB data'!Y$39, "ERROR", 'PCB data'!Y16), IF('PCB data'!Y16="&lt;LOD",'PCB data'!Y$39, "ERROR")))</f>
        <v/>
      </c>
      <c r="AA16" s="284" t="str">
        <f>IF('PCB data'!Z16="","",IF(ISNUMBER('PCB data'!Z16)=TRUE, IF('PCB data'!Z16&lt;'PCB data'!Z$39, "ERROR", 'PCB data'!Z16), IF('PCB data'!Z16="&lt;LOD",'PCB data'!Z$39, "ERROR")))</f>
        <v/>
      </c>
      <c r="AB16" s="284" t="str">
        <f>IF('PCB data'!AA16="","",IF(ISNUMBER('PCB data'!AA16)=TRUE, IF('PCB data'!AA16&lt;'PCB data'!AA$39, "ERROR", 'PCB data'!AA16), IF('PCB data'!AA16="&lt;LOD",'PCB data'!AA$39, "ERROR")))</f>
        <v/>
      </c>
      <c r="AC16" s="284" t="str">
        <f>IF('PCB data'!AB16="","",IF(ISNUMBER('PCB data'!AB16)=TRUE, IF('PCB data'!AB16&lt;'PCB data'!AB$39, "ERROR", 'PCB data'!AB16), IF('PCB data'!AB16="&lt;LOD",'PCB data'!AB$39, "ERROR")))</f>
        <v/>
      </c>
      <c r="AD16" s="284" t="str">
        <f>IF('PCB data'!AC16="","",IF(ISNUMBER('PCB data'!AC16)=TRUE, IF('PCB data'!AC16&lt;'PCB data'!AC$39, "ERROR", 'PCB data'!AC16), IF('PCB data'!AC16="&lt;LOD",'PCB data'!AC$39, "ERROR")))</f>
        <v/>
      </c>
      <c r="AE16" s="284" t="str">
        <f>IF('PCB data'!AD16="","",IF(ISNUMBER('PCB data'!AD16)=TRUE, IF('PCB data'!AD16&lt;'PCB data'!AD$39, "ERROR", 'PCB data'!AD16), IF('PCB data'!AD16="&lt;LOD",'PCB data'!AD$39, "ERROR")))</f>
        <v/>
      </c>
      <c r="AF16" s="284" t="str">
        <f>IF('PCB data'!AE16="","",IF(ISNUMBER('PCB data'!AE16)=TRUE, IF('PCB data'!AE16&lt;'PCB data'!AE$39, "ERROR", 'PCB data'!AE16), IF('PCB data'!AE16="&lt;LOD",'PCB data'!AE$39, "ERROR")))</f>
        <v/>
      </c>
      <c r="AG16" s="284" t="str">
        <f>IF('PCB data'!AF16="","",IF(ISNUMBER('PCB data'!AF16)=TRUE, IF('PCB data'!AF16&lt;'PCB data'!AF$39, "ERROR", 'PCB data'!AF16), IF('PCB data'!AF16="&lt;LOD",'PCB data'!AF$39, "ERROR")))</f>
        <v/>
      </c>
      <c r="AH16" s="284" t="str">
        <f>IF('PCB data'!AG16="","",IF(ISNUMBER('PCB data'!AG16)=TRUE, IF('PCB data'!AG16&lt;'PCB data'!AG$39, "ERROR", 'PCB data'!AG16), IF('PCB data'!AG16="&lt;LOD",'PCB data'!AG$39, "ERROR")))</f>
        <v/>
      </c>
      <c r="AI16" s="284" t="str">
        <f>IF('PCB data'!AH16="","",IF(ISNUMBER('PCB data'!AH16)=TRUE, IF('PCB data'!AH16&lt;'PCB data'!AH$39, "ERROR", 'PCB data'!AH16), IF('PCB data'!AH16="&lt;LOD",'PCB data'!AH$39, "ERROR")))</f>
        <v/>
      </c>
      <c r="AJ16" s="148" t="str">
        <f>IF('PCB data'!AI16="","",IF(ISNUMBER('PCB data'!AI16)=TRUE, IF('PCB data'!AI16&lt;'PCB data'!AI$39, "ERROR", 'PCB data'!AI16), IF('PCB data'!AI16="&lt;LOD",'PCB data'!AI$39, "ERROR")))</f>
        <v/>
      </c>
      <c r="AK16" s="350" t="str">
        <f t="shared" si="0"/>
        <v/>
      </c>
      <c r="AL16" s="311" t="str">
        <f t="shared" si="1"/>
        <v/>
      </c>
      <c r="AM16" s="16"/>
    </row>
    <row r="17" spans="7:39" ht="20.100000000000001" customHeight="1" x14ac:dyDescent="0.2">
      <c r="G17" s="15"/>
      <c r="H17" s="42" t="str">
        <f>IF('PCB data'!H17="","",'PCB data'!H17)</f>
        <v/>
      </c>
      <c r="I17" s="43" t="str">
        <f>IF('PCB data'!I17="","",'PCB data'!I17)</f>
        <v/>
      </c>
      <c r="J17" s="278"/>
      <c r="K17" s="148" t="str">
        <f>IF('PCB data'!J17="","",'PCB data'!J17)</f>
        <v/>
      </c>
      <c r="L17" s="127" t="str">
        <f>IF('PCB data'!K17="","",IF(ISNUMBER('PCB data'!K17)=TRUE, IF('PCB data'!K17&lt;'PCB data'!K$39, "ERROR", 'PCB data'!K17), IF('PCB data'!K17="&lt;LOD",'PCB data'!K$39, "ERROR")))</f>
        <v/>
      </c>
      <c r="M17" s="326" t="str">
        <f>IF('PCB data'!L17="","",IF(ISNUMBER('PCB data'!L17)=TRUE, IF('PCB data'!L17&lt;'PCB data'!L$39, "ERROR", 'PCB data'!L17), IF('PCB data'!L17="&lt;LOD",'PCB data'!L$39, "ERROR")))</f>
        <v/>
      </c>
      <c r="N17" s="326" t="str">
        <f>IF('PCB data'!M17="","",IF(ISNUMBER('PCB data'!M17)=TRUE, IF('PCB data'!M17&lt;'PCB data'!M$39, "ERROR", 'PCB data'!M17), IF('PCB data'!M17="&lt;LOD",'PCB data'!M$39, "ERROR")))</f>
        <v/>
      </c>
      <c r="O17" s="326" t="str">
        <f>IF('PCB data'!N17="","",IF(ISNUMBER('PCB data'!N17)=TRUE, IF('PCB data'!N17&lt;'PCB data'!N$39, "ERROR", 'PCB data'!N17), IF('PCB data'!N17="&lt;LOD",'PCB data'!N$39, "ERROR")))</f>
        <v/>
      </c>
      <c r="P17" s="326" t="str">
        <f>IF('PCB data'!O17="","",IF(ISNUMBER('PCB data'!O17)=TRUE, IF('PCB data'!O17&lt;'PCB data'!O$39, "ERROR", 'PCB data'!O17), IF('PCB data'!O17="&lt;LOD",'PCB data'!O$39, "ERROR")))</f>
        <v/>
      </c>
      <c r="Q17" s="326" t="str">
        <f>IF('PCB data'!P17="","",IF(ISNUMBER('PCB data'!P17)=TRUE, IF('PCB data'!P17&lt;'PCB data'!P$39, "ERROR", 'PCB data'!P17), IF('PCB data'!P17="&lt;LOD",'PCB data'!P$39, "ERROR")))</f>
        <v/>
      </c>
      <c r="R17" s="326" t="str">
        <f>IF('PCB data'!Q17="","",IF(ISNUMBER('PCB data'!Q17)=TRUE, IF('PCB data'!Q17&lt;'PCB data'!Q$39, "ERROR", 'PCB data'!Q17), IF('PCB data'!Q17="&lt;LOD",'PCB data'!Q$39, "ERROR")))</f>
        <v/>
      </c>
      <c r="S17" s="326" t="str">
        <f>IF('PCB data'!R17="","",IF(ISNUMBER('PCB data'!R17)=TRUE, IF('PCB data'!R17&lt;'PCB data'!R$39, "ERROR", 'PCB data'!R17), IF('PCB data'!R17="&lt;LOD",'PCB data'!R$39, "ERROR")))</f>
        <v/>
      </c>
      <c r="T17" s="326" t="str">
        <f>IF('PCB data'!S17="","",IF(ISNUMBER('PCB data'!S17)=TRUE, IF('PCB data'!S17&lt;'PCB data'!S$39, "ERROR", 'PCB data'!S17), IF('PCB data'!S17="&lt;LOD",'PCB data'!S$39, "ERROR")))</f>
        <v/>
      </c>
      <c r="U17" s="326" t="str">
        <f>IF('PCB data'!T17="","",IF(ISNUMBER('PCB data'!T17)=TRUE, IF('PCB data'!T17&lt;'PCB data'!T$39, "ERROR", 'PCB data'!T17), IF('PCB data'!T17="&lt;LOD",'PCB data'!T$39, "ERROR")))</f>
        <v/>
      </c>
      <c r="V17" s="326" t="str">
        <f>IF('PCB data'!U17="","",IF(ISNUMBER('PCB data'!U17)=TRUE, IF('PCB data'!U17&lt;'PCB data'!U$39, "ERROR", 'PCB data'!U17), IF('PCB data'!U17="&lt;LOD",'PCB data'!U$39, "ERROR")))</f>
        <v/>
      </c>
      <c r="W17" s="326" t="str">
        <f>IF('PCB data'!V17="","",IF(ISNUMBER('PCB data'!V17)=TRUE, IF('PCB data'!V17&lt;'PCB data'!V$39, "ERROR", 'PCB data'!V17), IF('PCB data'!V17="&lt;LOD",'PCB data'!V$39, "ERROR")))</f>
        <v/>
      </c>
      <c r="X17" s="326" t="str">
        <f>IF('PCB data'!W17="","",IF(ISNUMBER('PCB data'!W17)=TRUE, IF('PCB data'!W17&lt;'PCB data'!W$39, "ERROR", 'PCB data'!W17), IF('PCB data'!W17="&lt;LOD",'PCB data'!W$39, "ERROR")))</f>
        <v/>
      </c>
      <c r="Y17" s="284" t="str">
        <f>IF('PCB data'!X17="","",IF(ISNUMBER('PCB data'!X17)=TRUE, IF('PCB data'!X17&lt;'PCB data'!X$39, "ERROR", 'PCB data'!X17), IF('PCB data'!X17="&lt;LOD",'PCB data'!X$39, "ERROR")))</f>
        <v/>
      </c>
      <c r="Z17" s="284" t="str">
        <f>IF('PCB data'!Y17="","",IF(ISNUMBER('PCB data'!Y17)=TRUE, IF('PCB data'!Y17&lt;'PCB data'!Y$39, "ERROR", 'PCB data'!Y17), IF('PCB data'!Y17="&lt;LOD",'PCB data'!Y$39, "ERROR")))</f>
        <v/>
      </c>
      <c r="AA17" s="284" t="str">
        <f>IF('PCB data'!Z17="","",IF(ISNUMBER('PCB data'!Z17)=TRUE, IF('PCB data'!Z17&lt;'PCB data'!Z$39, "ERROR", 'PCB data'!Z17), IF('PCB data'!Z17="&lt;LOD",'PCB data'!Z$39, "ERROR")))</f>
        <v/>
      </c>
      <c r="AB17" s="284" t="str">
        <f>IF('PCB data'!AA17="","",IF(ISNUMBER('PCB data'!AA17)=TRUE, IF('PCB data'!AA17&lt;'PCB data'!AA$39, "ERROR", 'PCB data'!AA17), IF('PCB data'!AA17="&lt;LOD",'PCB data'!AA$39, "ERROR")))</f>
        <v/>
      </c>
      <c r="AC17" s="284" t="str">
        <f>IF('PCB data'!AB17="","",IF(ISNUMBER('PCB data'!AB17)=TRUE, IF('PCB data'!AB17&lt;'PCB data'!AB$39, "ERROR", 'PCB data'!AB17), IF('PCB data'!AB17="&lt;LOD",'PCB data'!AB$39, "ERROR")))</f>
        <v/>
      </c>
      <c r="AD17" s="284" t="str">
        <f>IF('PCB data'!AC17="","",IF(ISNUMBER('PCB data'!AC17)=TRUE, IF('PCB data'!AC17&lt;'PCB data'!AC$39, "ERROR", 'PCB data'!AC17), IF('PCB data'!AC17="&lt;LOD",'PCB data'!AC$39, "ERROR")))</f>
        <v/>
      </c>
      <c r="AE17" s="284" t="str">
        <f>IF('PCB data'!AD17="","",IF(ISNUMBER('PCB data'!AD17)=TRUE, IF('PCB data'!AD17&lt;'PCB data'!AD$39, "ERROR", 'PCB data'!AD17), IF('PCB data'!AD17="&lt;LOD",'PCB data'!AD$39, "ERROR")))</f>
        <v/>
      </c>
      <c r="AF17" s="284" t="str">
        <f>IF('PCB data'!AE17="","",IF(ISNUMBER('PCB data'!AE17)=TRUE, IF('PCB data'!AE17&lt;'PCB data'!AE$39, "ERROR", 'PCB data'!AE17), IF('PCB data'!AE17="&lt;LOD",'PCB data'!AE$39, "ERROR")))</f>
        <v/>
      </c>
      <c r="AG17" s="284" t="str">
        <f>IF('PCB data'!AF17="","",IF(ISNUMBER('PCB data'!AF17)=TRUE, IF('PCB data'!AF17&lt;'PCB data'!AF$39, "ERROR", 'PCB data'!AF17), IF('PCB data'!AF17="&lt;LOD",'PCB data'!AF$39, "ERROR")))</f>
        <v/>
      </c>
      <c r="AH17" s="284" t="str">
        <f>IF('PCB data'!AG17="","",IF(ISNUMBER('PCB data'!AG17)=TRUE, IF('PCB data'!AG17&lt;'PCB data'!AG$39, "ERROR", 'PCB data'!AG17), IF('PCB data'!AG17="&lt;LOD",'PCB data'!AG$39, "ERROR")))</f>
        <v/>
      </c>
      <c r="AI17" s="284" t="str">
        <f>IF('PCB data'!AH17="","",IF(ISNUMBER('PCB data'!AH17)=TRUE, IF('PCB data'!AH17&lt;'PCB data'!AH$39, "ERROR", 'PCB data'!AH17), IF('PCB data'!AH17="&lt;LOD",'PCB data'!AH$39, "ERROR")))</f>
        <v/>
      </c>
      <c r="AJ17" s="148" t="str">
        <f>IF('PCB data'!AI17="","",IF(ISNUMBER('PCB data'!AI17)=TRUE, IF('PCB data'!AI17&lt;'PCB data'!AI$39, "ERROR", 'PCB data'!AI17), IF('PCB data'!AI17="&lt;LOD",'PCB data'!AI$39, "ERROR")))</f>
        <v/>
      </c>
      <c r="AK17" s="350" t="str">
        <f t="shared" si="0"/>
        <v/>
      </c>
      <c r="AL17" s="311" t="str">
        <f t="shared" si="1"/>
        <v/>
      </c>
      <c r="AM17" s="16"/>
    </row>
    <row r="18" spans="7:39" ht="20.100000000000001" customHeight="1" x14ac:dyDescent="0.2">
      <c r="G18" s="15"/>
      <c r="H18" s="42" t="str">
        <f>IF('PCB data'!H18="","",'PCB data'!H18)</f>
        <v/>
      </c>
      <c r="I18" s="43" t="str">
        <f>IF('PCB data'!I18="","",'PCB data'!I18)</f>
        <v/>
      </c>
      <c r="J18" s="278"/>
      <c r="K18" s="148" t="str">
        <f>IF('PCB data'!J18="","",'PCB data'!J18)</f>
        <v/>
      </c>
      <c r="L18" s="127" t="str">
        <f>IF('PCB data'!K18="","",IF(ISNUMBER('PCB data'!K18)=TRUE, IF('PCB data'!K18&lt;'PCB data'!K$39, "ERROR", 'PCB data'!K18), IF('PCB data'!K18="&lt;LOD",'PCB data'!K$39, "ERROR")))</f>
        <v/>
      </c>
      <c r="M18" s="326" t="str">
        <f>IF('PCB data'!L18="","",IF(ISNUMBER('PCB data'!L18)=TRUE, IF('PCB data'!L18&lt;'PCB data'!L$39, "ERROR", 'PCB data'!L18), IF('PCB data'!L18="&lt;LOD",'PCB data'!L$39, "ERROR")))</f>
        <v/>
      </c>
      <c r="N18" s="326" t="str">
        <f>IF('PCB data'!M18="","",IF(ISNUMBER('PCB data'!M18)=TRUE, IF('PCB data'!M18&lt;'PCB data'!M$39, "ERROR", 'PCB data'!M18), IF('PCB data'!M18="&lt;LOD",'PCB data'!M$39, "ERROR")))</f>
        <v/>
      </c>
      <c r="O18" s="326" t="str">
        <f>IF('PCB data'!N18="","",IF(ISNUMBER('PCB data'!N18)=TRUE, IF('PCB data'!N18&lt;'PCB data'!N$39, "ERROR", 'PCB data'!N18), IF('PCB data'!N18="&lt;LOD",'PCB data'!N$39, "ERROR")))</f>
        <v/>
      </c>
      <c r="P18" s="326" t="str">
        <f>IF('PCB data'!O18="","",IF(ISNUMBER('PCB data'!O18)=TRUE, IF('PCB data'!O18&lt;'PCB data'!O$39, "ERROR", 'PCB data'!O18), IF('PCB data'!O18="&lt;LOD",'PCB data'!O$39, "ERROR")))</f>
        <v/>
      </c>
      <c r="Q18" s="326" t="str">
        <f>IF('PCB data'!P18="","",IF(ISNUMBER('PCB data'!P18)=TRUE, IF('PCB data'!P18&lt;'PCB data'!P$39, "ERROR", 'PCB data'!P18), IF('PCB data'!P18="&lt;LOD",'PCB data'!P$39, "ERROR")))</f>
        <v/>
      </c>
      <c r="R18" s="326" t="str">
        <f>IF('PCB data'!Q18="","",IF(ISNUMBER('PCB data'!Q18)=TRUE, IF('PCB data'!Q18&lt;'PCB data'!Q$39, "ERROR", 'PCB data'!Q18), IF('PCB data'!Q18="&lt;LOD",'PCB data'!Q$39, "ERROR")))</f>
        <v/>
      </c>
      <c r="S18" s="326" t="str">
        <f>IF('PCB data'!R18="","",IF(ISNUMBER('PCB data'!R18)=TRUE, IF('PCB data'!R18&lt;'PCB data'!R$39, "ERROR", 'PCB data'!R18), IF('PCB data'!R18="&lt;LOD",'PCB data'!R$39, "ERROR")))</f>
        <v/>
      </c>
      <c r="T18" s="326" t="str">
        <f>IF('PCB data'!S18="","",IF(ISNUMBER('PCB data'!S18)=TRUE, IF('PCB data'!S18&lt;'PCB data'!S$39, "ERROR", 'PCB data'!S18), IF('PCB data'!S18="&lt;LOD",'PCB data'!S$39, "ERROR")))</f>
        <v/>
      </c>
      <c r="U18" s="326" t="str">
        <f>IF('PCB data'!T18="","",IF(ISNUMBER('PCB data'!T18)=TRUE, IF('PCB data'!T18&lt;'PCB data'!T$39, "ERROR", 'PCB data'!T18), IF('PCB data'!T18="&lt;LOD",'PCB data'!T$39, "ERROR")))</f>
        <v/>
      </c>
      <c r="V18" s="326" t="str">
        <f>IF('PCB data'!U18="","",IF(ISNUMBER('PCB data'!U18)=TRUE, IF('PCB data'!U18&lt;'PCB data'!U$39, "ERROR", 'PCB data'!U18), IF('PCB data'!U18="&lt;LOD",'PCB data'!U$39, "ERROR")))</f>
        <v/>
      </c>
      <c r="W18" s="326" t="str">
        <f>IF('PCB data'!V18="","",IF(ISNUMBER('PCB data'!V18)=TRUE, IF('PCB data'!V18&lt;'PCB data'!V$39, "ERROR", 'PCB data'!V18), IF('PCB data'!V18="&lt;LOD",'PCB data'!V$39, "ERROR")))</f>
        <v/>
      </c>
      <c r="X18" s="326" t="str">
        <f>IF('PCB data'!W18="","",IF(ISNUMBER('PCB data'!W18)=TRUE, IF('PCB data'!W18&lt;'PCB data'!W$39, "ERROR", 'PCB data'!W18), IF('PCB data'!W18="&lt;LOD",'PCB data'!W$39, "ERROR")))</f>
        <v/>
      </c>
      <c r="Y18" s="284" t="str">
        <f>IF('PCB data'!X18="","",IF(ISNUMBER('PCB data'!X18)=TRUE, IF('PCB data'!X18&lt;'PCB data'!X$39, "ERROR", 'PCB data'!X18), IF('PCB data'!X18="&lt;LOD",'PCB data'!X$39, "ERROR")))</f>
        <v/>
      </c>
      <c r="Z18" s="284" t="str">
        <f>IF('PCB data'!Y18="","",IF(ISNUMBER('PCB data'!Y18)=TRUE, IF('PCB data'!Y18&lt;'PCB data'!Y$39, "ERROR", 'PCB data'!Y18), IF('PCB data'!Y18="&lt;LOD",'PCB data'!Y$39, "ERROR")))</f>
        <v/>
      </c>
      <c r="AA18" s="284" t="str">
        <f>IF('PCB data'!Z18="","",IF(ISNUMBER('PCB data'!Z18)=TRUE, IF('PCB data'!Z18&lt;'PCB data'!Z$39, "ERROR", 'PCB data'!Z18), IF('PCB data'!Z18="&lt;LOD",'PCB data'!Z$39, "ERROR")))</f>
        <v/>
      </c>
      <c r="AB18" s="284" t="str">
        <f>IF('PCB data'!AA18="","",IF(ISNUMBER('PCB data'!AA18)=TRUE, IF('PCB data'!AA18&lt;'PCB data'!AA$39, "ERROR", 'PCB data'!AA18), IF('PCB data'!AA18="&lt;LOD",'PCB data'!AA$39, "ERROR")))</f>
        <v/>
      </c>
      <c r="AC18" s="284" t="str">
        <f>IF('PCB data'!AB18="","",IF(ISNUMBER('PCB data'!AB18)=TRUE, IF('PCB data'!AB18&lt;'PCB data'!AB$39, "ERROR", 'PCB data'!AB18), IF('PCB data'!AB18="&lt;LOD",'PCB data'!AB$39, "ERROR")))</f>
        <v/>
      </c>
      <c r="AD18" s="284" t="str">
        <f>IF('PCB data'!AC18="","",IF(ISNUMBER('PCB data'!AC18)=TRUE, IF('PCB data'!AC18&lt;'PCB data'!AC$39, "ERROR", 'PCB data'!AC18), IF('PCB data'!AC18="&lt;LOD",'PCB data'!AC$39, "ERROR")))</f>
        <v/>
      </c>
      <c r="AE18" s="284" t="str">
        <f>IF('PCB data'!AD18="","",IF(ISNUMBER('PCB data'!AD18)=TRUE, IF('PCB data'!AD18&lt;'PCB data'!AD$39, "ERROR", 'PCB data'!AD18), IF('PCB data'!AD18="&lt;LOD",'PCB data'!AD$39, "ERROR")))</f>
        <v/>
      </c>
      <c r="AF18" s="284" t="str">
        <f>IF('PCB data'!AE18="","",IF(ISNUMBER('PCB data'!AE18)=TRUE, IF('PCB data'!AE18&lt;'PCB data'!AE$39, "ERROR", 'PCB data'!AE18), IF('PCB data'!AE18="&lt;LOD",'PCB data'!AE$39, "ERROR")))</f>
        <v/>
      </c>
      <c r="AG18" s="284" t="str">
        <f>IF('PCB data'!AF18="","",IF(ISNUMBER('PCB data'!AF18)=TRUE, IF('PCB data'!AF18&lt;'PCB data'!AF$39, "ERROR", 'PCB data'!AF18), IF('PCB data'!AF18="&lt;LOD",'PCB data'!AF$39, "ERROR")))</f>
        <v/>
      </c>
      <c r="AH18" s="284" t="str">
        <f>IF('PCB data'!AG18="","",IF(ISNUMBER('PCB data'!AG18)=TRUE, IF('PCB data'!AG18&lt;'PCB data'!AG$39, "ERROR", 'PCB data'!AG18), IF('PCB data'!AG18="&lt;LOD",'PCB data'!AG$39, "ERROR")))</f>
        <v/>
      </c>
      <c r="AI18" s="284" t="str">
        <f>IF('PCB data'!AH18="","",IF(ISNUMBER('PCB data'!AH18)=TRUE, IF('PCB data'!AH18&lt;'PCB data'!AH$39, "ERROR", 'PCB data'!AH18), IF('PCB data'!AH18="&lt;LOD",'PCB data'!AH$39, "ERROR")))</f>
        <v/>
      </c>
      <c r="AJ18" s="148" t="str">
        <f>IF('PCB data'!AI18="","",IF(ISNUMBER('PCB data'!AI18)=TRUE, IF('PCB data'!AI18&lt;'PCB data'!AI$39, "ERROR", 'PCB data'!AI18), IF('PCB data'!AI18="&lt;LOD",'PCB data'!AI$39, "ERROR")))</f>
        <v/>
      </c>
      <c r="AK18" s="350" t="str">
        <f t="shared" si="0"/>
        <v/>
      </c>
      <c r="AL18" s="311" t="str">
        <f t="shared" si="1"/>
        <v/>
      </c>
      <c r="AM18" s="16"/>
    </row>
    <row r="19" spans="7:39" ht="20.100000000000001" customHeight="1" x14ac:dyDescent="0.2">
      <c r="G19" s="15"/>
      <c r="H19" s="42" t="str">
        <f>IF('PCB data'!H19="","",'PCB data'!H19)</f>
        <v/>
      </c>
      <c r="I19" s="43" t="str">
        <f>IF('PCB data'!I19="","",'PCB data'!I19)</f>
        <v/>
      </c>
      <c r="J19" s="278"/>
      <c r="K19" s="148" t="str">
        <f>IF('PCB data'!J19="","",'PCB data'!J19)</f>
        <v/>
      </c>
      <c r="L19" s="127" t="str">
        <f>IF('PCB data'!K19="","",IF(ISNUMBER('PCB data'!K19)=TRUE, IF('PCB data'!K19&lt;'PCB data'!K$39, "ERROR", 'PCB data'!K19), IF('PCB data'!K19="&lt;LOD",'PCB data'!K$39, "ERROR")))</f>
        <v/>
      </c>
      <c r="M19" s="326" t="str">
        <f>IF('PCB data'!L19="","",IF(ISNUMBER('PCB data'!L19)=TRUE, IF('PCB data'!L19&lt;'PCB data'!L$39, "ERROR", 'PCB data'!L19), IF('PCB data'!L19="&lt;LOD",'PCB data'!L$39, "ERROR")))</f>
        <v/>
      </c>
      <c r="N19" s="326" t="str">
        <f>IF('PCB data'!M19="","",IF(ISNUMBER('PCB data'!M19)=TRUE, IF('PCB data'!M19&lt;'PCB data'!M$39, "ERROR", 'PCB data'!M19), IF('PCB data'!M19="&lt;LOD",'PCB data'!M$39, "ERROR")))</f>
        <v/>
      </c>
      <c r="O19" s="326" t="str">
        <f>IF('PCB data'!N19="","",IF(ISNUMBER('PCB data'!N19)=TRUE, IF('PCB data'!N19&lt;'PCB data'!N$39, "ERROR", 'PCB data'!N19), IF('PCB data'!N19="&lt;LOD",'PCB data'!N$39, "ERROR")))</f>
        <v/>
      </c>
      <c r="P19" s="326" t="str">
        <f>IF('PCB data'!O19="","",IF(ISNUMBER('PCB data'!O19)=TRUE, IF('PCB data'!O19&lt;'PCB data'!O$39, "ERROR", 'PCB data'!O19), IF('PCB data'!O19="&lt;LOD",'PCB data'!O$39, "ERROR")))</f>
        <v/>
      </c>
      <c r="Q19" s="326" t="str">
        <f>IF('PCB data'!P19="","",IF(ISNUMBER('PCB data'!P19)=TRUE, IF('PCB data'!P19&lt;'PCB data'!P$39, "ERROR", 'PCB data'!P19), IF('PCB data'!P19="&lt;LOD",'PCB data'!P$39, "ERROR")))</f>
        <v/>
      </c>
      <c r="R19" s="326" t="str">
        <f>IF('PCB data'!Q19="","",IF(ISNUMBER('PCB data'!Q19)=TRUE, IF('PCB data'!Q19&lt;'PCB data'!Q$39, "ERROR", 'PCB data'!Q19), IF('PCB data'!Q19="&lt;LOD",'PCB data'!Q$39, "ERROR")))</f>
        <v/>
      </c>
      <c r="S19" s="326" t="str">
        <f>IF('PCB data'!R19="","",IF(ISNUMBER('PCB data'!R19)=TRUE, IF('PCB data'!R19&lt;'PCB data'!R$39, "ERROR", 'PCB data'!R19), IF('PCB data'!R19="&lt;LOD",'PCB data'!R$39, "ERROR")))</f>
        <v/>
      </c>
      <c r="T19" s="326" t="str">
        <f>IF('PCB data'!S19="","",IF(ISNUMBER('PCB data'!S19)=TRUE, IF('PCB data'!S19&lt;'PCB data'!S$39, "ERROR", 'PCB data'!S19), IF('PCB data'!S19="&lt;LOD",'PCB data'!S$39, "ERROR")))</f>
        <v/>
      </c>
      <c r="U19" s="326" t="str">
        <f>IF('PCB data'!T19="","",IF(ISNUMBER('PCB data'!T19)=TRUE, IF('PCB data'!T19&lt;'PCB data'!T$39, "ERROR", 'PCB data'!T19), IF('PCB data'!T19="&lt;LOD",'PCB data'!T$39, "ERROR")))</f>
        <v/>
      </c>
      <c r="V19" s="326" t="str">
        <f>IF('PCB data'!U19="","",IF(ISNUMBER('PCB data'!U19)=TRUE, IF('PCB data'!U19&lt;'PCB data'!U$39, "ERROR", 'PCB data'!U19), IF('PCB data'!U19="&lt;LOD",'PCB data'!U$39, "ERROR")))</f>
        <v/>
      </c>
      <c r="W19" s="326" t="str">
        <f>IF('PCB data'!V19="","",IF(ISNUMBER('PCB data'!V19)=TRUE, IF('PCB data'!V19&lt;'PCB data'!V$39, "ERROR", 'PCB data'!V19), IF('PCB data'!V19="&lt;LOD",'PCB data'!V$39, "ERROR")))</f>
        <v/>
      </c>
      <c r="X19" s="326" t="str">
        <f>IF('PCB data'!W19="","",IF(ISNUMBER('PCB data'!W19)=TRUE, IF('PCB data'!W19&lt;'PCB data'!W$39, "ERROR", 'PCB data'!W19), IF('PCB data'!W19="&lt;LOD",'PCB data'!W$39, "ERROR")))</f>
        <v/>
      </c>
      <c r="Y19" s="284" t="str">
        <f>IF('PCB data'!X19="","",IF(ISNUMBER('PCB data'!X19)=TRUE, IF('PCB data'!X19&lt;'PCB data'!X$39, "ERROR", 'PCB data'!X19), IF('PCB data'!X19="&lt;LOD",'PCB data'!X$39, "ERROR")))</f>
        <v/>
      </c>
      <c r="Z19" s="284" t="str">
        <f>IF('PCB data'!Y19="","",IF(ISNUMBER('PCB data'!Y19)=TRUE, IF('PCB data'!Y19&lt;'PCB data'!Y$39, "ERROR", 'PCB data'!Y19), IF('PCB data'!Y19="&lt;LOD",'PCB data'!Y$39, "ERROR")))</f>
        <v/>
      </c>
      <c r="AA19" s="284" t="str">
        <f>IF('PCB data'!Z19="","",IF(ISNUMBER('PCB data'!Z19)=TRUE, IF('PCB data'!Z19&lt;'PCB data'!Z$39, "ERROR", 'PCB data'!Z19), IF('PCB data'!Z19="&lt;LOD",'PCB data'!Z$39, "ERROR")))</f>
        <v/>
      </c>
      <c r="AB19" s="284" t="str">
        <f>IF('PCB data'!AA19="","",IF(ISNUMBER('PCB data'!AA19)=TRUE, IF('PCB data'!AA19&lt;'PCB data'!AA$39, "ERROR", 'PCB data'!AA19), IF('PCB data'!AA19="&lt;LOD",'PCB data'!AA$39, "ERROR")))</f>
        <v/>
      </c>
      <c r="AC19" s="284" t="str">
        <f>IF('PCB data'!AB19="","",IF(ISNUMBER('PCB data'!AB19)=TRUE, IF('PCB data'!AB19&lt;'PCB data'!AB$39, "ERROR", 'PCB data'!AB19), IF('PCB data'!AB19="&lt;LOD",'PCB data'!AB$39, "ERROR")))</f>
        <v/>
      </c>
      <c r="AD19" s="284" t="str">
        <f>IF('PCB data'!AC19="","",IF(ISNUMBER('PCB data'!AC19)=TRUE, IF('PCB data'!AC19&lt;'PCB data'!AC$39, "ERROR", 'PCB data'!AC19), IF('PCB data'!AC19="&lt;LOD",'PCB data'!AC$39, "ERROR")))</f>
        <v/>
      </c>
      <c r="AE19" s="284" t="str">
        <f>IF('PCB data'!AD19="","",IF(ISNUMBER('PCB data'!AD19)=TRUE, IF('PCB data'!AD19&lt;'PCB data'!AD$39, "ERROR", 'PCB data'!AD19), IF('PCB data'!AD19="&lt;LOD",'PCB data'!AD$39, "ERROR")))</f>
        <v/>
      </c>
      <c r="AF19" s="284" t="str">
        <f>IF('PCB data'!AE19="","",IF(ISNUMBER('PCB data'!AE19)=TRUE, IF('PCB data'!AE19&lt;'PCB data'!AE$39, "ERROR", 'PCB data'!AE19), IF('PCB data'!AE19="&lt;LOD",'PCB data'!AE$39, "ERROR")))</f>
        <v/>
      </c>
      <c r="AG19" s="284" t="str">
        <f>IF('PCB data'!AF19="","",IF(ISNUMBER('PCB data'!AF19)=TRUE, IF('PCB data'!AF19&lt;'PCB data'!AF$39, "ERROR", 'PCB data'!AF19), IF('PCB data'!AF19="&lt;LOD",'PCB data'!AF$39, "ERROR")))</f>
        <v/>
      </c>
      <c r="AH19" s="284" t="str">
        <f>IF('PCB data'!AG19="","",IF(ISNUMBER('PCB data'!AG19)=TRUE, IF('PCB data'!AG19&lt;'PCB data'!AG$39, "ERROR", 'PCB data'!AG19), IF('PCB data'!AG19="&lt;LOD",'PCB data'!AG$39, "ERROR")))</f>
        <v/>
      </c>
      <c r="AI19" s="284" t="str">
        <f>IF('PCB data'!AH19="","",IF(ISNUMBER('PCB data'!AH19)=TRUE, IF('PCB data'!AH19&lt;'PCB data'!AH$39, "ERROR", 'PCB data'!AH19), IF('PCB data'!AH19="&lt;LOD",'PCB data'!AH$39, "ERROR")))</f>
        <v/>
      </c>
      <c r="AJ19" s="148" t="str">
        <f>IF('PCB data'!AI19="","",IF(ISNUMBER('PCB data'!AI19)=TRUE, IF('PCB data'!AI19&lt;'PCB data'!AI$39, "ERROR", 'PCB data'!AI19), IF('PCB data'!AI19="&lt;LOD",'PCB data'!AI$39, "ERROR")))</f>
        <v/>
      </c>
      <c r="AK19" s="350" t="str">
        <f t="shared" si="0"/>
        <v/>
      </c>
      <c r="AL19" s="311" t="str">
        <f t="shared" si="1"/>
        <v/>
      </c>
      <c r="AM19" s="16"/>
    </row>
    <row r="20" spans="7:39" ht="20.100000000000001" customHeight="1" x14ac:dyDescent="0.2">
      <c r="G20" s="15"/>
      <c r="H20" s="42" t="str">
        <f>IF('PCB data'!H20="","",'PCB data'!H20)</f>
        <v/>
      </c>
      <c r="I20" s="43" t="str">
        <f>IF('PCB data'!I20="","",'PCB data'!I20)</f>
        <v/>
      </c>
      <c r="J20" s="278"/>
      <c r="K20" s="148" t="str">
        <f>IF('PCB data'!J20="","",'PCB data'!J20)</f>
        <v/>
      </c>
      <c r="L20" s="127" t="str">
        <f>IF('PCB data'!K20="","",IF(ISNUMBER('PCB data'!K20)=TRUE, IF('PCB data'!K20&lt;'PCB data'!K$39, "ERROR", 'PCB data'!K20), IF('PCB data'!K20="&lt;LOD",'PCB data'!K$39, "ERROR")))</f>
        <v/>
      </c>
      <c r="M20" s="326" t="str">
        <f>IF('PCB data'!L20="","",IF(ISNUMBER('PCB data'!L20)=TRUE, IF('PCB data'!L20&lt;'PCB data'!L$39, "ERROR", 'PCB data'!L20), IF('PCB data'!L20="&lt;LOD",'PCB data'!L$39, "ERROR")))</f>
        <v/>
      </c>
      <c r="N20" s="326" t="str">
        <f>IF('PCB data'!M20="","",IF(ISNUMBER('PCB data'!M20)=TRUE, IF('PCB data'!M20&lt;'PCB data'!M$39, "ERROR", 'PCB data'!M20), IF('PCB data'!M20="&lt;LOD",'PCB data'!M$39, "ERROR")))</f>
        <v/>
      </c>
      <c r="O20" s="326" t="str">
        <f>IF('PCB data'!N20="","",IF(ISNUMBER('PCB data'!N20)=TRUE, IF('PCB data'!N20&lt;'PCB data'!N$39, "ERROR", 'PCB data'!N20), IF('PCB data'!N20="&lt;LOD",'PCB data'!N$39, "ERROR")))</f>
        <v/>
      </c>
      <c r="P20" s="326" t="str">
        <f>IF('PCB data'!O20="","",IF(ISNUMBER('PCB data'!O20)=TRUE, IF('PCB data'!O20&lt;'PCB data'!O$39, "ERROR", 'PCB data'!O20), IF('PCB data'!O20="&lt;LOD",'PCB data'!O$39, "ERROR")))</f>
        <v/>
      </c>
      <c r="Q20" s="326" t="str">
        <f>IF('PCB data'!P20="","",IF(ISNUMBER('PCB data'!P20)=TRUE, IF('PCB data'!P20&lt;'PCB data'!P$39, "ERROR", 'PCB data'!P20), IF('PCB data'!P20="&lt;LOD",'PCB data'!P$39, "ERROR")))</f>
        <v/>
      </c>
      <c r="R20" s="326" t="str">
        <f>IF('PCB data'!Q20="","",IF(ISNUMBER('PCB data'!Q20)=TRUE, IF('PCB data'!Q20&lt;'PCB data'!Q$39, "ERROR", 'PCB data'!Q20), IF('PCB data'!Q20="&lt;LOD",'PCB data'!Q$39, "ERROR")))</f>
        <v/>
      </c>
      <c r="S20" s="326" t="str">
        <f>IF('PCB data'!R20="","",IF(ISNUMBER('PCB data'!R20)=TRUE, IF('PCB data'!R20&lt;'PCB data'!R$39, "ERROR", 'PCB data'!R20), IF('PCB data'!R20="&lt;LOD",'PCB data'!R$39, "ERROR")))</f>
        <v/>
      </c>
      <c r="T20" s="326" t="str">
        <f>IF('PCB data'!S20="","",IF(ISNUMBER('PCB data'!S20)=TRUE, IF('PCB data'!S20&lt;'PCB data'!S$39, "ERROR", 'PCB data'!S20), IF('PCB data'!S20="&lt;LOD",'PCB data'!S$39, "ERROR")))</f>
        <v/>
      </c>
      <c r="U20" s="326" t="str">
        <f>IF('PCB data'!T20="","",IF(ISNUMBER('PCB data'!T20)=TRUE, IF('PCB data'!T20&lt;'PCB data'!T$39, "ERROR", 'PCB data'!T20), IF('PCB data'!T20="&lt;LOD",'PCB data'!T$39, "ERROR")))</f>
        <v/>
      </c>
      <c r="V20" s="326" t="str">
        <f>IF('PCB data'!U20="","",IF(ISNUMBER('PCB data'!U20)=TRUE, IF('PCB data'!U20&lt;'PCB data'!U$39, "ERROR", 'PCB data'!U20), IF('PCB data'!U20="&lt;LOD",'PCB data'!U$39, "ERROR")))</f>
        <v/>
      </c>
      <c r="W20" s="326" t="str">
        <f>IF('PCB data'!V20="","",IF(ISNUMBER('PCB data'!V20)=TRUE, IF('PCB data'!V20&lt;'PCB data'!V$39, "ERROR", 'PCB data'!V20), IF('PCB data'!V20="&lt;LOD",'PCB data'!V$39, "ERROR")))</f>
        <v/>
      </c>
      <c r="X20" s="326" t="str">
        <f>IF('PCB data'!W20="","",IF(ISNUMBER('PCB data'!W20)=TRUE, IF('PCB data'!W20&lt;'PCB data'!W$39, "ERROR", 'PCB data'!W20), IF('PCB data'!W20="&lt;LOD",'PCB data'!W$39, "ERROR")))</f>
        <v/>
      </c>
      <c r="Y20" s="284" t="str">
        <f>IF('PCB data'!X20="","",IF(ISNUMBER('PCB data'!X20)=TRUE, IF('PCB data'!X20&lt;'PCB data'!X$39, "ERROR", 'PCB data'!X20), IF('PCB data'!X20="&lt;LOD",'PCB data'!X$39, "ERROR")))</f>
        <v/>
      </c>
      <c r="Z20" s="284" t="str">
        <f>IF('PCB data'!Y20="","",IF(ISNUMBER('PCB data'!Y20)=TRUE, IF('PCB data'!Y20&lt;'PCB data'!Y$39, "ERROR", 'PCB data'!Y20), IF('PCB data'!Y20="&lt;LOD",'PCB data'!Y$39, "ERROR")))</f>
        <v/>
      </c>
      <c r="AA20" s="284" t="str">
        <f>IF('PCB data'!Z20="","",IF(ISNUMBER('PCB data'!Z20)=TRUE, IF('PCB data'!Z20&lt;'PCB data'!Z$39, "ERROR", 'PCB data'!Z20), IF('PCB data'!Z20="&lt;LOD",'PCB data'!Z$39, "ERROR")))</f>
        <v/>
      </c>
      <c r="AB20" s="284" t="str">
        <f>IF('PCB data'!AA20="","",IF(ISNUMBER('PCB data'!AA20)=TRUE, IF('PCB data'!AA20&lt;'PCB data'!AA$39, "ERROR", 'PCB data'!AA20), IF('PCB data'!AA20="&lt;LOD",'PCB data'!AA$39, "ERROR")))</f>
        <v/>
      </c>
      <c r="AC20" s="284" t="str">
        <f>IF('PCB data'!AB20="","",IF(ISNUMBER('PCB data'!AB20)=TRUE, IF('PCB data'!AB20&lt;'PCB data'!AB$39, "ERROR", 'PCB data'!AB20), IF('PCB data'!AB20="&lt;LOD",'PCB data'!AB$39, "ERROR")))</f>
        <v/>
      </c>
      <c r="AD20" s="284" t="str">
        <f>IF('PCB data'!AC20="","",IF(ISNUMBER('PCB data'!AC20)=TRUE, IF('PCB data'!AC20&lt;'PCB data'!AC$39, "ERROR", 'PCB data'!AC20), IF('PCB data'!AC20="&lt;LOD",'PCB data'!AC$39, "ERROR")))</f>
        <v/>
      </c>
      <c r="AE20" s="284" t="str">
        <f>IF('PCB data'!AD20="","",IF(ISNUMBER('PCB data'!AD20)=TRUE, IF('PCB data'!AD20&lt;'PCB data'!AD$39, "ERROR", 'PCB data'!AD20), IF('PCB data'!AD20="&lt;LOD",'PCB data'!AD$39, "ERROR")))</f>
        <v/>
      </c>
      <c r="AF20" s="284" t="str">
        <f>IF('PCB data'!AE20="","",IF(ISNUMBER('PCB data'!AE20)=TRUE, IF('PCB data'!AE20&lt;'PCB data'!AE$39, "ERROR", 'PCB data'!AE20), IF('PCB data'!AE20="&lt;LOD",'PCB data'!AE$39, "ERROR")))</f>
        <v/>
      </c>
      <c r="AG20" s="284" t="str">
        <f>IF('PCB data'!AF20="","",IF(ISNUMBER('PCB data'!AF20)=TRUE, IF('PCB data'!AF20&lt;'PCB data'!AF$39, "ERROR", 'PCB data'!AF20), IF('PCB data'!AF20="&lt;LOD",'PCB data'!AF$39, "ERROR")))</f>
        <v/>
      </c>
      <c r="AH20" s="284" t="str">
        <f>IF('PCB data'!AG20="","",IF(ISNUMBER('PCB data'!AG20)=TRUE, IF('PCB data'!AG20&lt;'PCB data'!AG$39, "ERROR", 'PCB data'!AG20), IF('PCB data'!AG20="&lt;LOD",'PCB data'!AG$39, "ERROR")))</f>
        <v/>
      </c>
      <c r="AI20" s="284" t="str">
        <f>IF('PCB data'!AH20="","",IF(ISNUMBER('PCB data'!AH20)=TRUE, IF('PCB data'!AH20&lt;'PCB data'!AH$39, "ERROR", 'PCB data'!AH20), IF('PCB data'!AH20="&lt;LOD",'PCB data'!AH$39, "ERROR")))</f>
        <v/>
      </c>
      <c r="AJ20" s="148" t="str">
        <f>IF('PCB data'!AI20="","",IF(ISNUMBER('PCB data'!AI20)=TRUE, IF('PCB data'!AI20&lt;'PCB data'!AI$39, "ERROR", 'PCB data'!AI20), IF('PCB data'!AI20="&lt;LOD",'PCB data'!AI$39, "ERROR")))</f>
        <v/>
      </c>
      <c r="AK20" s="350" t="str">
        <f t="shared" si="0"/>
        <v/>
      </c>
      <c r="AL20" s="311" t="str">
        <f t="shared" si="1"/>
        <v/>
      </c>
      <c r="AM20" s="16"/>
    </row>
    <row r="21" spans="7:39" ht="20.100000000000001" customHeight="1" x14ac:dyDescent="0.2">
      <c r="G21" s="15"/>
      <c r="H21" s="42" t="str">
        <f>IF('PCB data'!H21="","",'PCB data'!H21)</f>
        <v/>
      </c>
      <c r="I21" s="43" t="str">
        <f>IF('PCB data'!I21="","",'PCB data'!I21)</f>
        <v/>
      </c>
      <c r="J21" s="278"/>
      <c r="K21" s="148" t="str">
        <f>IF('PCB data'!J21="","",'PCB data'!J21)</f>
        <v/>
      </c>
      <c r="L21" s="127" t="str">
        <f>IF('PCB data'!K21="","",IF(ISNUMBER('PCB data'!K21)=TRUE, IF('PCB data'!K21&lt;'PCB data'!K$39, "ERROR", 'PCB data'!K21), IF('PCB data'!K21="&lt;LOD",'PCB data'!K$39, "ERROR")))</f>
        <v/>
      </c>
      <c r="M21" s="326" t="str">
        <f>IF('PCB data'!L21="","",IF(ISNUMBER('PCB data'!L21)=TRUE, IF('PCB data'!L21&lt;'PCB data'!L$39, "ERROR", 'PCB data'!L21), IF('PCB data'!L21="&lt;LOD",'PCB data'!L$39, "ERROR")))</f>
        <v/>
      </c>
      <c r="N21" s="326" t="str">
        <f>IF('PCB data'!M21="","",IF(ISNUMBER('PCB data'!M21)=TRUE, IF('PCB data'!M21&lt;'PCB data'!M$39, "ERROR", 'PCB data'!M21), IF('PCB data'!M21="&lt;LOD",'PCB data'!M$39, "ERROR")))</f>
        <v/>
      </c>
      <c r="O21" s="326" t="str">
        <f>IF('PCB data'!N21="","",IF(ISNUMBER('PCB data'!N21)=TRUE, IF('PCB data'!N21&lt;'PCB data'!N$39, "ERROR", 'PCB data'!N21), IF('PCB data'!N21="&lt;LOD",'PCB data'!N$39, "ERROR")))</f>
        <v/>
      </c>
      <c r="P21" s="326" t="str">
        <f>IF('PCB data'!O21="","",IF(ISNUMBER('PCB data'!O21)=TRUE, IF('PCB data'!O21&lt;'PCB data'!O$39, "ERROR", 'PCB data'!O21), IF('PCB data'!O21="&lt;LOD",'PCB data'!O$39, "ERROR")))</f>
        <v/>
      </c>
      <c r="Q21" s="326" t="str">
        <f>IF('PCB data'!P21="","",IF(ISNUMBER('PCB data'!P21)=TRUE, IF('PCB data'!P21&lt;'PCB data'!P$39, "ERROR", 'PCB data'!P21), IF('PCB data'!P21="&lt;LOD",'PCB data'!P$39, "ERROR")))</f>
        <v/>
      </c>
      <c r="R21" s="326" t="str">
        <f>IF('PCB data'!Q21="","",IF(ISNUMBER('PCB data'!Q21)=TRUE, IF('PCB data'!Q21&lt;'PCB data'!Q$39, "ERROR", 'PCB data'!Q21), IF('PCB data'!Q21="&lt;LOD",'PCB data'!Q$39, "ERROR")))</f>
        <v/>
      </c>
      <c r="S21" s="326" t="str">
        <f>IF('PCB data'!R21="","",IF(ISNUMBER('PCB data'!R21)=TRUE, IF('PCB data'!R21&lt;'PCB data'!R$39, "ERROR", 'PCB data'!R21), IF('PCB data'!R21="&lt;LOD",'PCB data'!R$39, "ERROR")))</f>
        <v/>
      </c>
      <c r="T21" s="326" t="str">
        <f>IF('PCB data'!S21="","",IF(ISNUMBER('PCB data'!S21)=TRUE, IF('PCB data'!S21&lt;'PCB data'!S$39, "ERROR", 'PCB data'!S21), IF('PCB data'!S21="&lt;LOD",'PCB data'!S$39, "ERROR")))</f>
        <v/>
      </c>
      <c r="U21" s="326" t="str">
        <f>IF('PCB data'!T21="","",IF(ISNUMBER('PCB data'!T21)=TRUE, IF('PCB data'!T21&lt;'PCB data'!T$39, "ERROR", 'PCB data'!T21), IF('PCB data'!T21="&lt;LOD",'PCB data'!T$39, "ERROR")))</f>
        <v/>
      </c>
      <c r="V21" s="326" t="str">
        <f>IF('PCB data'!U21="","",IF(ISNUMBER('PCB data'!U21)=TRUE, IF('PCB data'!U21&lt;'PCB data'!U$39, "ERROR", 'PCB data'!U21), IF('PCB data'!U21="&lt;LOD",'PCB data'!U$39, "ERROR")))</f>
        <v/>
      </c>
      <c r="W21" s="326" t="str">
        <f>IF('PCB data'!V21="","",IF(ISNUMBER('PCB data'!V21)=TRUE, IF('PCB data'!V21&lt;'PCB data'!V$39, "ERROR", 'PCB data'!V21), IF('PCB data'!V21="&lt;LOD",'PCB data'!V$39, "ERROR")))</f>
        <v/>
      </c>
      <c r="X21" s="326" t="str">
        <f>IF('PCB data'!W21="","",IF(ISNUMBER('PCB data'!W21)=TRUE, IF('PCB data'!W21&lt;'PCB data'!W$39, "ERROR", 'PCB data'!W21), IF('PCB data'!W21="&lt;LOD",'PCB data'!W$39, "ERROR")))</f>
        <v/>
      </c>
      <c r="Y21" s="284" t="str">
        <f>IF('PCB data'!X21="","",IF(ISNUMBER('PCB data'!X21)=TRUE, IF('PCB data'!X21&lt;'PCB data'!X$39, "ERROR", 'PCB data'!X21), IF('PCB data'!X21="&lt;LOD",'PCB data'!X$39, "ERROR")))</f>
        <v/>
      </c>
      <c r="Z21" s="284" t="str">
        <f>IF('PCB data'!Y21="","",IF(ISNUMBER('PCB data'!Y21)=TRUE, IF('PCB data'!Y21&lt;'PCB data'!Y$39, "ERROR", 'PCB data'!Y21), IF('PCB data'!Y21="&lt;LOD",'PCB data'!Y$39, "ERROR")))</f>
        <v/>
      </c>
      <c r="AA21" s="284" t="str">
        <f>IF('PCB data'!Z21="","",IF(ISNUMBER('PCB data'!Z21)=TRUE, IF('PCB data'!Z21&lt;'PCB data'!Z$39, "ERROR", 'PCB data'!Z21), IF('PCB data'!Z21="&lt;LOD",'PCB data'!Z$39, "ERROR")))</f>
        <v/>
      </c>
      <c r="AB21" s="284" t="str">
        <f>IF('PCB data'!AA21="","",IF(ISNUMBER('PCB data'!AA21)=TRUE, IF('PCB data'!AA21&lt;'PCB data'!AA$39, "ERROR", 'PCB data'!AA21), IF('PCB data'!AA21="&lt;LOD",'PCB data'!AA$39, "ERROR")))</f>
        <v/>
      </c>
      <c r="AC21" s="284" t="str">
        <f>IF('PCB data'!AB21="","",IF(ISNUMBER('PCB data'!AB21)=TRUE, IF('PCB data'!AB21&lt;'PCB data'!AB$39, "ERROR", 'PCB data'!AB21), IF('PCB data'!AB21="&lt;LOD",'PCB data'!AB$39, "ERROR")))</f>
        <v/>
      </c>
      <c r="AD21" s="284" t="str">
        <f>IF('PCB data'!AC21="","",IF(ISNUMBER('PCB data'!AC21)=TRUE, IF('PCB data'!AC21&lt;'PCB data'!AC$39, "ERROR", 'PCB data'!AC21), IF('PCB data'!AC21="&lt;LOD",'PCB data'!AC$39, "ERROR")))</f>
        <v/>
      </c>
      <c r="AE21" s="284" t="str">
        <f>IF('PCB data'!AD21="","",IF(ISNUMBER('PCB data'!AD21)=TRUE, IF('PCB data'!AD21&lt;'PCB data'!AD$39, "ERROR", 'PCB data'!AD21), IF('PCB data'!AD21="&lt;LOD",'PCB data'!AD$39, "ERROR")))</f>
        <v/>
      </c>
      <c r="AF21" s="284" t="str">
        <f>IF('PCB data'!AE21="","",IF(ISNUMBER('PCB data'!AE21)=TRUE, IF('PCB data'!AE21&lt;'PCB data'!AE$39, "ERROR", 'PCB data'!AE21), IF('PCB data'!AE21="&lt;LOD",'PCB data'!AE$39, "ERROR")))</f>
        <v/>
      </c>
      <c r="AG21" s="284" t="str">
        <f>IF('PCB data'!AF21="","",IF(ISNUMBER('PCB data'!AF21)=TRUE, IF('PCB data'!AF21&lt;'PCB data'!AF$39, "ERROR", 'PCB data'!AF21), IF('PCB data'!AF21="&lt;LOD",'PCB data'!AF$39, "ERROR")))</f>
        <v/>
      </c>
      <c r="AH21" s="284" t="str">
        <f>IF('PCB data'!AG21="","",IF(ISNUMBER('PCB data'!AG21)=TRUE, IF('PCB data'!AG21&lt;'PCB data'!AG$39, "ERROR", 'PCB data'!AG21), IF('PCB data'!AG21="&lt;LOD",'PCB data'!AG$39, "ERROR")))</f>
        <v/>
      </c>
      <c r="AI21" s="284" t="str">
        <f>IF('PCB data'!AH21="","",IF(ISNUMBER('PCB data'!AH21)=TRUE, IF('PCB data'!AH21&lt;'PCB data'!AH$39, "ERROR", 'PCB data'!AH21), IF('PCB data'!AH21="&lt;LOD",'PCB data'!AH$39, "ERROR")))</f>
        <v/>
      </c>
      <c r="AJ21" s="148" t="str">
        <f>IF('PCB data'!AI21="","",IF(ISNUMBER('PCB data'!AI21)=TRUE, IF('PCB data'!AI21&lt;'PCB data'!AI$39, "ERROR", 'PCB data'!AI21), IF('PCB data'!AI21="&lt;LOD",'PCB data'!AI$39, "ERROR")))</f>
        <v/>
      </c>
      <c r="AK21" s="350" t="str">
        <f t="shared" si="0"/>
        <v/>
      </c>
      <c r="AL21" s="311" t="str">
        <f t="shared" si="1"/>
        <v/>
      </c>
      <c r="AM21" s="16"/>
    </row>
    <row r="22" spans="7:39" ht="20.100000000000001" customHeight="1" x14ac:dyDescent="0.2">
      <c r="G22" s="15"/>
      <c r="H22" s="42" t="str">
        <f>IF('PCB data'!H22="","",'PCB data'!H22)</f>
        <v/>
      </c>
      <c r="I22" s="43" t="str">
        <f>IF('PCB data'!I22="","",'PCB data'!I22)</f>
        <v/>
      </c>
      <c r="J22" s="278"/>
      <c r="K22" s="148" t="str">
        <f>IF('PCB data'!J22="","",'PCB data'!J22)</f>
        <v/>
      </c>
      <c r="L22" s="127" t="str">
        <f>IF('PCB data'!K22="","",IF(ISNUMBER('PCB data'!K22)=TRUE, IF('PCB data'!K22&lt;'PCB data'!K$39, "ERROR", 'PCB data'!K22), IF('PCB data'!K22="&lt;LOD",'PCB data'!K$39, "ERROR")))</f>
        <v/>
      </c>
      <c r="M22" s="326" t="str">
        <f>IF('PCB data'!L22="","",IF(ISNUMBER('PCB data'!L22)=TRUE, IF('PCB data'!L22&lt;'PCB data'!L$39, "ERROR", 'PCB data'!L22), IF('PCB data'!L22="&lt;LOD",'PCB data'!L$39, "ERROR")))</f>
        <v/>
      </c>
      <c r="N22" s="326" t="str">
        <f>IF('PCB data'!M22="","",IF(ISNUMBER('PCB data'!M22)=TRUE, IF('PCB data'!M22&lt;'PCB data'!M$39, "ERROR", 'PCB data'!M22), IF('PCB data'!M22="&lt;LOD",'PCB data'!M$39, "ERROR")))</f>
        <v/>
      </c>
      <c r="O22" s="326" t="str">
        <f>IF('PCB data'!N22="","",IF(ISNUMBER('PCB data'!N22)=TRUE, IF('PCB data'!N22&lt;'PCB data'!N$39, "ERROR", 'PCB data'!N22), IF('PCB data'!N22="&lt;LOD",'PCB data'!N$39, "ERROR")))</f>
        <v/>
      </c>
      <c r="P22" s="326" t="str">
        <f>IF('PCB data'!O22="","",IF(ISNUMBER('PCB data'!O22)=TRUE, IF('PCB data'!O22&lt;'PCB data'!O$39, "ERROR", 'PCB data'!O22), IF('PCB data'!O22="&lt;LOD",'PCB data'!O$39, "ERROR")))</f>
        <v/>
      </c>
      <c r="Q22" s="326" t="str">
        <f>IF('PCB data'!P22="","",IF(ISNUMBER('PCB data'!P22)=TRUE, IF('PCB data'!P22&lt;'PCB data'!P$39, "ERROR", 'PCB data'!P22), IF('PCB data'!P22="&lt;LOD",'PCB data'!P$39, "ERROR")))</f>
        <v/>
      </c>
      <c r="R22" s="326" t="str">
        <f>IF('PCB data'!Q22="","",IF(ISNUMBER('PCB data'!Q22)=TRUE, IF('PCB data'!Q22&lt;'PCB data'!Q$39, "ERROR", 'PCB data'!Q22), IF('PCB data'!Q22="&lt;LOD",'PCB data'!Q$39, "ERROR")))</f>
        <v/>
      </c>
      <c r="S22" s="326" t="str">
        <f>IF('PCB data'!R22="","",IF(ISNUMBER('PCB data'!R22)=TRUE, IF('PCB data'!R22&lt;'PCB data'!R$39, "ERROR", 'PCB data'!R22), IF('PCB data'!R22="&lt;LOD",'PCB data'!R$39, "ERROR")))</f>
        <v/>
      </c>
      <c r="T22" s="326" t="str">
        <f>IF('PCB data'!S22="","",IF(ISNUMBER('PCB data'!S22)=TRUE, IF('PCB data'!S22&lt;'PCB data'!S$39, "ERROR", 'PCB data'!S22), IF('PCB data'!S22="&lt;LOD",'PCB data'!S$39, "ERROR")))</f>
        <v/>
      </c>
      <c r="U22" s="326" t="str">
        <f>IF('PCB data'!T22="","",IF(ISNUMBER('PCB data'!T22)=TRUE, IF('PCB data'!T22&lt;'PCB data'!T$39, "ERROR", 'PCB data'!T22), IF('PCB data'!T22="&lt;LOD",'PCB data'!T$39, "ERROR")))</f>
        <v/>
      </c>
      <c r="V22" s="326" t="str">
        <f>IF('PCB data'!U22="","",IF(ISNUMBER('PCB data'!U22)=TRUE, IF('PCB data'!U22&lt;'PCB data'!U$39, "ERROR", 'PCB data'!U22), IF('PCB data'!U22="&lt;LOD",'PCB data'!U$39, "ERROR")))</f>
        <v/>
      </c>
      <c r="W22" s="326" t="str">
        <f>IF('PCB data'!V22="","",IF(ISNUMBER('PCB data'!V22)=TRUE, IF('PCB data'!V22&lt;'PCB data'!V$39, "ERROR", 'PCB data'!V22), IF('PCB data'!V22="&lt;LOD",'PCB data'!V$39, "ERROR")))</f>
        <v/>
      </c>
      <c r="X22" s="326" t="str">
        <f>IF('PCB data'!W22="","",IF(ISNUMBER('PCB data'!W22)=TRUE, IF('PCB data'!W22&lt;'PCB data'!W$39, "ERROR", 'PCB data'!W22), IF('PCB data'!W22="&lt;LOD",'PCB data'!W$39, "ERROR")))</f>
        <v/>
      </c>
      <c r="Y22" s="284" t="str">
        <f>IF('PCB data'!X22="","",IF(ISNUMBER('PCB data'!X22)=TRUE, IF('PCB data'!X22&lt;'PCB data'!X$39, "ERROR", 'PCB data'!X22), IF('PCB data'!X22="&lt;LOD",'PCB data'!X$39, "ERROR")))</f>
        <v/>
      </c>
      <c r="Z22" s="284" t="str">
        <f>IF('PCB data'!Y22="","",IF(ISNUMBER('PCB data'!Y22)=TRUE, IF('PCB data'!Y22&lt;'PCB data'!Y$39, "ERROR", 'PCB data'!Y22), IF('PCB data'!Y22="&lt;LOD",'PCB data'!Y$39, "ERROR")))</f>
        <v/>
      </c>
      <c r="AA22" s="284" t="str">
        <f>IF('PCB data'!Z22="","",IF(ISNUMBER('PCB data'!Z22)=TRUE, IF('PCB data'!Z22&lt;'PCB data'!Z$39, "ERROR", 'PCB data'!Z22), IF('PCB data'!Z22="&lt;LOD",'PCB data'!Z$39, "ERROR")))</f>
        <v/>
      </c>
      <c r="AB22" s="284" t="str">
        <f>IF('PCB data'!AA22="","",IF(ISNUMBER('PCB data'!AA22)=TRUE, IF('PCB data'!AA22&lt;'PCB data'!AA$39, "ERROR", 'PCB data'!AA22), IF('PCB data'!AA22="&lt;LOD",'PCB data'!AA$39, "ERROR")))</f>
        <v/>
      </c>
      <c r="AC22" s="284" t="str">
        <f>IF('PCB data'!AB22="","",IF(ISNUMBER('PCB data'!AB22)=TRUE, IF('PCB data'!AB22&lt;'PCB data'!AB$39, "ERROR", 'PCB data'!AB22), IF('PCB data'!AB22="&lt;LOD",'PCB data'!AB$39, "ERROR")))</f>
        <v/>
      </c>
      <c r="AD22" s="284" t="str">
        <f>IF('PCB data'!AC22="","",IF(ISNUMBER('PCB data'!AC22)=TRUE, IF('PCB data'!AC22&lt;'PCB data'!AC$39, "ERROR", 'PCB data'!AC22), IF('PCB data'!AC22="&lt;LOD",'PCB data'!AC$39, "ERROR")))</f>
        <v/>
      </c>
      <c r="AE22" s="284" t="str">
        <f>IF('PCB data'!AD22="","",IF(ISNUMBER('PCB data'!AD22)=TRUE, IF('PCB data'!AD22&lt;'PCB data'!AD$39, "ERROR", 'PCB data'!AD22), IF('PCB data'!AD22="&lt;LOD",'PCB data'!AD$39, "ERROR")))</f>
        <v/>
      </c>
      <c r="AF22" s="284" t="str">
        <f>IF('PCB data'!AE22="","",IF(ISNUMBER('PCB data'!AE22)=TRUE, IF('PCB data'!AE22&lt;'PCB data'!AE$39, "ERROR", 'PCB data'!AE22), IF('PCB data'!AE22="&lt;LOD",'PCB data'!AE$39, "ERROR")))</f>
        <v/>
      </c>
      <c r="AG22" s="284" t="str">
        <f>IF('PCB data'!AF22="","",IF(ISNUMBER('PCB data'!AF22)=TRUE, IF('PCB data'!AF22&lt;'PCB data'!AF$39, "ERROR", 'PCB data'!AF22), IF('PCB data'!AF22="&lt;LOD",'PCB data'!AF$39, "ERROR")))</f>
        <v/>
      </c>
      <c r="AH22" s="284" t="str">
        <f>IF('PCB data'!AG22="","",IF(ISNUMBER('PCB data'!AG22)=TRUE, IF('PCB data'!AG22&lt;'PCB data'!AG$39, "ERROR", 'PCB data'!AG22), IF('PCB data'!AG22="&lt;LOD",'PCB data'!AG$39, "ERROR")))</f>
        <v/>
      </c>
      <c r="AI22" s="284" t="str">
        <f>IF('PCB data'!AH22="","",IF(ISNUMBER('PCB data'!AH22)=TRUE, IF('PCB data'!AH22&lt;'PCB data'!AH$39, "ERROR", 'PCB data'!AH22), IF('PCB data'!AH22="&lt;LOD",'PCB data'!AH$39, "ERROR")))</f>
        <v/>
      </c>
      <c r="AJ22" s="148" t="str">
        <f>IF('PCB data'!AI22="","",IF(ISNUMBER('PCB data'!AI22)=TRUE, IF('PCB data'!AI22&lt;'PCB data'!AI$39, "ERROR", 'PCB data'!AI22), IF('PCB data'!AI22="&lt;LOD",'PCB data'!AI$39, "ERROR")))</f>
        <v/>
      </c>
      <c r="AK22" s="350" t="str">
        <f t="shared" si="0"/>
        <v/>
      </c>
      <c r="AL22" s="311" t="str">
        <f t="shared" si="1"/>
        <v/>
      </c>
      <c r="AM22" s="16"/>
    </row>
    <row r="23" spans="7:39" ht="20.100000000000001" customHeight="1" x14ac:dyDescent="0.2">
      <c r="G23" s="15"/>
      <c r="H23" s="42" t="str">
        <f>IF('PCB data'!H23="","",'PCB data'!H23)</f>
        <v/>
      </c>
      <c r="I23" s="43" t="str">
        <f>IF('PCB data'!I23="","",'PCB data'!I23)</f>
        <v/>
      </c>
      <c r="J23" s="278"/>
      <c r="K23" s="148" t="str">
        <f>IF('PCB data'!J23="","",'PCB data'!J23)</f>
        <v/>
      </c>
      <c r="L23" s="127" t="str">
        <f>IF('PCB data'!K23="","",IF(ISNUMBER('PCB data'!K23)=TRUE, IF('PCB data'!K23&lt;'PCB data'!K$39, "ERROR", 'PCB data'!K23), IF('PCB data'!K23="&lt;LOD",'PCB data'!K$39, "ERROR")))</f>
        <v/>
      </c>
      <c r="M23" s="326" t="str">
        <f>IF('PCB data'!L23="","",IF(ISNUMBER('PCB data'!L23)=TRUE, IF('PCB data'!L23&lt;'PCB data'!L$39, "ERROR", 'PCB data'!L23), IF('PCB data'!L23="&lt;LOD",'PCB data'!L$39, "ERROR")))</f>
        <v/>
      </c>
      <c r="N23" s="326" t="str">
        <f>IF('PCB data'!M23="","",IF(ISNUMBER('PCB data'!M23)=TRUE, IF('PCB data'!M23&lt;'PCB data'!M$39, "ERROR", 'PCB data'!M23), IF('PCB data'!M23="&lt;LOD",'PCB data'!M$39, "ERROR")))</f>
        <v/>
      </c>
      <c r="O23" s="326" t="str">
        <f>IF('PCB data'!N23="","",IF(ISNUMBER('PCB data'!N23)=TRUE, IF('PCB data'!N23&lt;'PCB data'!N$39, "ERROR", 'PCB data'!N23), IF('PCB data'!N23="&lt;LOD",'PCB data'!N$39, "ERROR")))</f>
        <v/>
      </c>
      <c r="P23" s="326" t="str">
        <f>IF('PCB data'!O23="","",IF(ISNUMBER('PCB data'!O23)=TRUE, IF('PCB data'!O23&lt;'PCB data'!O$39, "ERROR", 'PCB data'!O23), IF('PCB data'!O23="&lt;LOD",'PCB data'!O$39, "ERROR")))</f>
        <v/>
      </c>
      <c r="Q23" s="326" t="str">
        <f>IF('PCB data'!P23="","",IF(ISNUMBER('PCB data'!P23)=TRUE, IF('PCB data'!P23&lt;'PCB data'!P$39, "ERROR", 'PCB data'!P23), IF('PCB data'!P23="&lt;LOD",'PCB data'!P$39, "ERROR")))</f>
        <v/>
      </c>
      <c r="R23" s="326" t="str">
        <f>IF('PCB data'!Q23="","",IF(ISNUMBER('PCB data'!Q23)=TRUE, IF('PCB data'!Q23&lt;'PCB data'!Q$39, "ERROR", 'PCB data'!Q23), IF('PCB data'!Q23="&lt;LOD",'PCB data'!Q$39, "ERROR")))</f>
        <v/>
      </c>
      <c r="S23" s="326" t="str">
        <f>IF('PCB data'!R23="","",IF(ISNUMBER('PCB data'!R23)=TRUE, IF('PCB data'!R23&lt;'PCB data'!R$39, "ERROR", 'PCB data'!R23), IF('PCB data'!R23="&lt;LOD",'PCB data'!R$39, "ERROR")))</f>
        <v/>
      </c>
      <c r="T23" s="326" t="str">
        <f>IF('PCB data'!S23="","",IF(ISNUMBER('PCB data'!S23)=TRUE, IF('PCB data'!S23&lt;'PCB data'!S$39, "ERROR", 'PCB data'!S23), IF('PCB data'!S23="&lt;LOD",'PCB data'!S$39, "ERROR")))</f>
        <v/>
      </c>
      <c r="U23" s="326" t="str">
        <f>IF('PCB data'!T23="","",IF(ISNUMBER('PCB data'!T23)=TRUE, IF('PCB data'!T23&lt;'PCB data'!T$39, "ERROR", 'PCB data'!T23), IF('PCB data'!T23="&lt;LOD",'PCB data'!T$39, "ERROR")))</f>
        <v/>
      </c>
      <c r="V23" s="326" t="str">
        <f>IF('PCB data'!U23="","",IF(ISNUMBER('PCB data'!U23)=TRUE, IF('PCB data'!U23&lt;'PCB data'!U$39, "ERROR", 'PCB data'!U23), IF('PCB data'!U23="&lt;LOD",'PCB data'!U$39, "ERROR")))</f>
        <v/>
      </c>
      <c r="W23" s="326" t="str">
        <f>IF('PCB data'!V23="","",IF(ISNUMBER('PCB data'!V23)=TRUE, IF('PCB data'!V23&lt;'PCB data'!V$39, "ERROR", 'PCB data'!V23), IF('PCB data'!V23="&lt;LOD",'PCB data'!V$39, "ERROR")))</f>
        <v/>
      </c>
      <c r="X23" s="326" t="str">
        <f>IF('PCB data'!W23="","",IF(ISNUMBER('PCB data'!W23)=TRUE, IF('PCB data'!W23&lt;'PCB data'!W$39, "ERROR", 'PCB data'!W23), IF('PCB data'!W23="&lt;LOD",'PCB data'!W$39, "ERROR")))</f>
        <v/>
      </c>
      <c r="Y23" s="284" t="str">
        <f>IF('PCB data'!X23="","",IF(ISNUMBER('PCB data'!X23)=TRUE, IF('PCB data'!X23&lt;'PCB data'!X$39, "ERROR", 'PCB data'!X23), IF('PCB data'!X23="&lt;LOD",'PCB data'!X$39, "ERROR")))</f>
        <v/>
      </c>
      <c r="Z23" s="284" t="str">
        <f>IF('PCB data'!Y23="","",IF(ISNUMBER('PCB data'!Y23)=TRUE, IF('PCB data'!Y23&lt;'PCB data'!Y$39, "ERROR", 'PCB data'!Y23), IF('PCB data'!Y23="&lt;LOD",'PCB data'!Y$39, "ERROR")))</f>
        <v/>
      </c>
      <c r="AA23" s="284" t="str">
        <f>IF('PCB data'!Z23="","",IF(ISNUMBER('PCB data'!Z23)=TRUE, IF('PCB data'!Z23&lt;'PCB data'!Z$39, "ERROR", 'PCB data'!Z23), IF('PCB data'!Z23="&lt;LOD",'PCB data'!Z$39, "ERROR")))</f>
        <v/>
      </c>
      <c r="AB23" s="284" t="str">
        <f>IF('PCB data'!AA23="","",IF(ISNUMBER('PCB data'!AA23)=TRUE, IF('PCB data'!AA23&lt;'PCB data'!AA$39, "ERROR", 'PCB data'!AA23), IF('PCB data'!AA23="&lt;LOD",'PCB data'!AA$39, "ERROR")))</f>
        <v/>
      </c>
      <c r="AC23" s="284" t="str">
        <f>IF('PCB data'!AB23="","",IF(ISNUMBER('PCB data'!AB23)=TRUE, IF('PCB data'!AB23&lt;'PCB data'!AB$39, "ERROR", 'PCB data'!AB23), IF('PCB data'!AB23="&lt;LOD",'PCB data'!AB$39, "ERROR")))</f>
        <v/>
      </c>
      <c r="AD23" s="284" t="str">
        <f>IF('PCB data'!AC23="","",IF(ISNUMBER('PCB data'!AC23)=TRUE, IF('PCB data'!AC23&lt;'PCB data'!AC$39, "ERROR", 'PCB data'!AC23), IF('PCB data'!AC23="&lt;LOD",'PCB data'!AC$39, "ERROR")))</f>
        <v/>
      </c>
      <c r="AE23" s="284" t="str">
        <f>IF('PCB data'!AD23="","",IF(ISNUMBER('PCB data'!AD23)=TRUE, IF('PCB data'!AD23&lt;'PCB data'!AD$39, "ERROR", 'PCB data'!AD23), IF('PCB data'!AD23="&lt;LOD",'PCB data'!AD$39, "ERROR")))</f>
        <v/>
      </c>
      <c r="AF23" s="284" t="str">
        <f>IF('PCB data'!AE23="","",IF(ISNUMBER('PCB data'!AE23)=TRUE, IF('PCB data'!AE23&lt;'PCB data'!AE$39, "ERROR", 'PCB data'!AE23), IF('PCB data'!AE23="&lt;LOD",'PCB data'!AE$39, "ERROR")))</f>
        <v/>
      </c>
      <c r="AG23" s="284" t="str">
        <f>IF('PCB data'!AF23="","",IF(ISNUMBER('PCB data'!AF23)=TRUE, IF('PCB data'!AF23&lt;'PCB data'!AF$39, "ERROR", 'PCB data'!AF23), IF('PCB data'!AF23="&lt;LOD",'PCB data'!AF$39, "ERROR")))</f>
        <v/>
      </c>
      <c r="AH23" s="284" t="str">
        <f>IF('PCB data'!AG23="","",IF(ISNUMBER('PCB data'!AG23)=TRUE, IF('PCB data'!AG23&lt;'PCB data'!AG$39, "ERROR", 'PCB data'!AG23), IF('PCB data'!AG23="&lt;LOD",'PCB data'!AG$39, "ERROR")))</f>
        <v/>
      </c>
      <c r="AI23" s="284" t="str">
        <f>IF('PCB data'!AH23="","",IF(ISNUMBER('PCB data'!AH23)=TRUE, IF('PCB data'!AH23&lt;'PCB data'!AH$39, "ERROR", 'PCB data'!AH23), IF('PCB data'!AH23="&lt;LOD",'PCB data'!AH$39, "ERROR")))</f>
        <v/>
      </c>
      <c r="AJ23" s="148" t="str">
        <f>IF('PCB data'!AI23="","",IF(ISNUMBER('PCB data'!AI23)=TRUE, IF('PCB data'!AI23&lt;'PCB data'!AI$39, "ERROR", 'PCB data'!AI23), IF('PCB data'!AI23="&lt;LOD",'PCB data'!AI$39, "ERROR")))</f>
        <v/>
      </c>
      <c r="AK23" s="350" t="str">
        <f t="shared" si="0"/>
        <v/>
      </c>
      <c r="AL23" s="311" t="str">
        <f t="shared" si="1"/>
        <v/>
      </c>
      <c r="AM23" s="16"/>
    </row>
    <row r="24" spans="7:39" ht="20.100000000000001" customHeight="1" x14ac:dyDescent="0.2">
      <c r="G24" s="15"/>
      <c r="H24" s="42" t="str">
        <f>IF('PCB data'!H24="","",'PCB data'!H24)</f>
        <v/>
      </c>
      <c r="I24" s="43" t="str">
        <f>IF('PCB data'!I24="","",'PCB data'!I24)</f>
        <v/>
      </c>
      <c r="J24" s="278"/>
      <c r="K24" s="148" t="str">
        <f>IF('PCB data'!J24="","",'PCB data'!J24)</f>
        <v/>
      </c>
      <c r="L24" s="127" t="str">
        <f>IF('PCB data'!K24="","",IF(ISNUMBER('PCB data'!K24)=TRUE, IF('PCB data'!K24&lt;'PCB data'!K$39, "ERROR", 'PCB data'!K24), IF('PCB data'!K24="&lt;LOD",'PCB data'!K$39, "ERROR")))</f>
        <v/>
      </c>
      <c r="M24" s="326" t="str">
        <f>IF('PCB data'!L24="","",IF(ISNUMBER('PCB data'!L24)=TRUE, IF('PCB data'!L24&lt;'PCB data'!L$39, "ERROR", 'PCB data'!L24), IF('PCB data'!L24="&lt;LOD",'PCB data'!L$39, "ERROR")))</f>
        <v/>
      </c>
      <c r="N24" s="326" t="str">
        <f>IF('PCB data'!M24="","",IF(ISNUMBER('PCB data'!M24)=TRUE, IF('PCB data'!M24&lt;'PCB data'!M$39, "ERROR", 'PCB data'!M24), IF('PCB data'!M24="&lt;LOD",'PCB data'!M$39, "ERROR")))</f>
        <v/>
      </c>
      <c r="O24" s="326" t="str">
        <f>IF('PCB data'!N24="","",IF(ISNUMBER('PCB data'!N24)=TRUE, IF('PCB data'!N24&lt;'PCB data'!N$39, "ERROR", 'PCB data'!N24), IF('PCB data'!N24="&lt;LOD",'PCB data'!N$39, "ERROR")))</f>
        <v/>
      </c>
      <c r="P24" s="326" t="str">
        <f>IF('PCB data'!O24="","",IF(ISNUMBER('PCB data'!O24)=TRUE, IF('PCB data'!O24&lt;'PCB data'!O$39, "ERROR", 'PCB data'!O24), IF('PCB data'!O24="&lt;LOD",'PCB data'!O$39, "ERROR")))</f>
        <v/>
      </c>
      <c r="Q24" s="326" t="str">
        <f>IF('PCB data'!P24="","",IF(ISNUMBER('PCB data'!P24)=TRUE, IF('PCB data'!P24&lt;'PCB data'!P$39, "ERROR", 'PCB data'!P24), IF('PCB data'!P24="&lt;LOD",'PCB data'!P$39, "ERROR")))</f>
        <v/>
      </c>
      <c r="R24" s="326" t="str">
        <f>IF('PCB data'!Q24="","",IF(ISNUMBER('PCB data'!Q24)=TRUE, IF('PCB data'!Q24&lt;'PCB data'!Q$39, "ERROR", 'PCB data'!Q24), IF('PCB data'!Q24="&lt;LOD",'PCB data'!Q$39, "ERROR")))</f>
        <v/>
      </c>
      <c r="S24" s="326" t="str">
        <f>IF('PCB data'!R24="","",IF(ISNUMBER('PCB data'!R24)=TRUE, IF('PCB data'!R24&lt;'PCB data'!R$39, "ERROR", 'PCB data'!R24), IF('PCB data'!R24="&lt;LOD",'PCB data'!R$39, "ERROR")))</f>
        <v/>
      </c>
      <c r="T24" s="326" t="str">
        <f>IF('PCB data'!S24="","",IF(ISNUMBER('PCB data'!S24)=TRUE, IF('PCB data'!S24&lt;'PCB data'!S$39, "ERROR", 'PCB data'!S24), IF('PCB data'!S24="&lt;LOD",'PCB data'!S$39, "ERROR")))</f>
        <v/>
      </c>
      <c r="U24" s="326" t="str">
        <f>IF('PCB data'!T24="","",IF(ISNUMBER('PCB data'!T24)=TRUE, IF('PCB data'!T24&lt;'PCB data'!T$39, "ERROR", 'PCB data'!T24), IF('PCB data'!T24="&lt;LOD",'PCB data'!T$39, "ERROR")))</f>
        <v/>
      </c>
      <c r="V24" s="326" t="str">
        <f>IF('PCB data'!U24="","",IF(ISNUMBER('PCB data'!U24)=TRUE, IF('PCB data'!U24&lt;'PCB data'!U$39, "ERROR", 'PCB data'!U24), IF('PCB data'!U24="&lt;LOD",'PCB data'!U$39, "ERROR")))</f>
        <v/>
      </c>
      <c r="W24" s="326" t="str">
        <f>IF('PCB data'!V24="","",IF(ISNUMBER('PCB data'!V24)=TRUE, IF('PCB data'!V24&lt;'PCB data'!V$39, "ERROR", 'PCB data'!V24), IF('PCB data'!V24="&lt;LOD",'PCB data'!V$39, "ERROR")))</f>
        <v/>
      </c>
      <c r="X24" s="326" t="str">
        <f>IF('PCB data'!W24="","",IF(ISNUMBER('PCB data'!W24)=TRUE, IF('PCB data'!W24&lt;'PCB data'!W$39, "ERROR", 'PCB data'!W24), IF('PCB data'!W24="&lt;LOD",'PCB data'!W$39, "ERROR")))</f>
        <v/>
      </c>
      <c r="Y24" s="284" t="str">
        <f>IF('PCB data'!X24="","",IF(ISNUMBER('PCB data'!X24)=TRUE, IF('PCB data'!X24&lt;'PCB data'!X$39, "ERROR", 'PCB data'!X24), IF('PCB data'!X24="&lt;LOD",'PCB data'!X$39, "ERROR")))</f>
        <v/>
      </c>
      <c r="Z24" s="284" t="str">
        <f>IF('PCB data'!Y24="","",IF(ISNUMBER('PCB data'!Y24)=TRUE, IF('PCB data'!Y24&lt;'PCB data'!Y$39, "ERROR", 'PCB data'!Y24), IF('PCB data'!Y24="&lt;LOD",'PCB data'!Y$39, "ERROR")))</f>
        <v/>
      </c>
      <c r="AA24" s="284" t="str">
        <f>IF('PCB data'!Z24="","",IF(ISNUMBER('PCB data'!Z24)=TRUE, IF('PCB data'!Z24&lt;'PCB data'!Z$39, "ERROR", 'PCB data'!Z24), IF('PCB data'!Z24="&lt;LOD",'PCB data'!Z$39, "ERROR")))</f>
        <v/>
      </c>
      <c r="AB24" s="284" t="str">
        <f>IF('PCB data'!AA24="","",IF(ISNUMBER('PCB data'!AA24)=TRUE, IF('PCB data'!AA24&lt;'PCB data'!AA$39, "ERROR", 'PCB data'!AA24), IF('PCB data'!AA24="&lt;LOD",'PCB data'!AA$39, "ERROR")))</f>
        <v/>
      </c>
      <c r="AC24" s="284" t="str">
        <f>IF('PCB data'!AB24="","",IF(ISNUMBER('PCB data'!AB24)=TRUE, IF('PCB data'!AB24&lt;'PCB data'!AB$39, "ERROR", 'PCB data'!AB24), IF('PCB data'!AB24="&lt;LOD",'PCB data'!AB$39, "ERROR")))</f>
        <v/>
      </c>
      <c r="AD24" s="284" t="str">
        <f>IF('PCB data'!AC24="","",IF(ISNUMBER('PCB data'!AC24)=TRUE, IF('PCB data'!AC24&lt;'PCB data'!AC$39, "ERROR", 'PCB data'!AC24), IF('PCB data'!AC24="&lt;LOD",'PCB data'!AC$39, "ERROR")))</f>
        <v/>
      </c>
      <c r="AE24" s="284" t="str">
        <f>IF('PCB data'!AD24="","",IF(ISNUMBER('PCB data'!AD24)=TRUE, IF('PCB data'!AD24&lt;'PCB data'!AD$39, "ERROR", 'PCB data'!AD24), IF('PCB data'!AD24="&lt;LOD",'PCB data'!AD$39, "ERROR")))</f>
        <v/>
      </c>
      <c r="AF24" s="284" t="str">
        <f>IF('PCB data'!AE24="","",IF(ISNUMBER('PCB data'!AE24)=TRUE, IF('PCB data'!AE24&lt;'PCB data'!AE$39, "ERROR", 'PCB data'!AE24), IF('PCB data'!AE24="&lt;LOD",'PCB data'!AE$39, "ERROR")))</f>
        <v/>
      </c>
      <c r="AG24" s="284" t="str">
        <f>IF('PCB data'!AF24="","",IF(ISNUMBER('PCB data'!AF24)=TRUE, IF('PCB data'!AF24&lt;'PCB data'!AF$39, "ERROR", 'PCB data'!AF24), IF('PCB data'!AF24="&lt;LOD",'PCB data'!AF$39, "ERROR")))</f>
        <v/>
      </c>
      <c r="AH24" s="284" t="str">
        <f>IF('PCB data'!AG24="","",IF(ISNUMBER('PCB data'!AG24)=TRUE, IF('PCB data'!AG24&lt;'PCB data'!AG$39, "ERROR", 'PCB data'!AG24), IF('PCB data'!AG24="&lt;LOD",'PCB data'!AG$39, "ERROR")))</f>
        <v/>
      </c>
      <c r="AI24" s="284" t="str">
        <f>IF('PCB data'!AH24="","",IF(ISNUMBER('PCB data'!AH24)=TRUE, IF('PCB data'!AH24&lt;'PCB data'!AH$39, "ERROR", 'PCB data'!AH24), IF('PCB data'!AH24="&lt;LOD",'PCB data'!AH$39, "ERROR")))</f>
        <v/>
      </c>
      <c r="AJ24" s="148" t="str">
        <f>IF('PCB data'!AI24="","",IF(ISNUMBER('PCB data'!AI24)=TRUE, IF('PCB data'!AI24&lt;'PCB data'!AI$39, "ERROR", 'PCB data'!AI24), IF('PCB data'!AI24="&lt;LOD",'PCB data'!AI$39, "ERROR")))</f>
        <v/>
      </c>
      <c r="AK24" s="350" t="str">
        <f t="shared" si="0"/>
        <v/>
      </c>
      <c r="AL24" s="311" t="str">
        <f t="shared" si="1"/>
        <v/>
      </c>
      <c r="AM24" s="16"/>
    </row>
    <row r="25" spans="7:39" ht="20.100000000000001" customHeight="1" x14ac:dyDescent="0.2">
      <c r="G25" s="15"/>
      <c r="H25" s="42" t="str">
        <f>IF('PCB data'!H25="","",'PCB data'!H25)</f>
        <v/>
      </c>
      <c r="I25" s="43" t="str">
        <f>IF('PCB data'!I25="","",'PCB data'!I25)</f>
        <v/>
      </c>
      <c r="J25" s="278"/>
      <c r="K25" s="148" t="str">
        <f>IF('PCB data'!J25="","",'PCB data'!J25)</f>
        <v/>
      </c>
      <c r="L25" s="127" t="str">
        <f>IF('PCB data'!K25="","",IF(ISNUMBER('PCB data'!K25)=TRUE, IF('PCB data'!K25&lt;'PCB data'!K$39, "ERROR", 'PCB data'!K25), IF('PCB data'!K25="&lt;LOD",'PCB data'!K$39, "ERROR")))</f>
        <v/>
      </c>
      <c r="M25" s="326" t="str">
        <f>IF('PCB data'!L25="","",IF(ISNUMBER('PCB data'!L25)=TRUE, IF('PCB data'!L25&lt;'PCB data'!L$39, "ERROR", 'PCB data'!L25), IF('PCB data'!L25="&lt;LOD",'PCB data'!L$39, "ERROR")))</f>
        <v/>
      </c>
      <c r="N25" s="326" t="str">
        <f>IF('PCB data'!M25="","",IF(ISNUMBER('PCB data'!M25)=TRUE, IF('PCB data'!M25&lt;'PCB data'!M$39, "ERROR", 'PCB data'!M25), IF('PCB data'!M25="&lt;LOD",'PCB data'!M$39, "ERROR")))</f>
        <v/>
      </c>
      <c r="O25" s="326" t="str">
        <f>IF('PCB data'!N25="","",IF(ISNUMBER('PCB data'!N25)=TRUE, IF('PCB data'!N25&lt;'PCB data'!N$39, "ERROR", 'PCB data'!N25), IF('PCB data'!N25="&lt;LOD",'PCB data'!N$39, "ERROR")))</f>
        <v/>
      </c>
      <c r="P25" s="326" t="str">
        <f>IF('PCB data'!O25="","",IF(ISNUMBER('PCB data'!O25)=TRUE, IF('PCB data'!O25&lt;'PCB data'!O$39, "ERROR", 'PCB data'!O25), IF('PCB data'!O25="&lt;LOD",'PCB data'!O$39, "ERROR")))</f>
        <v/>
      </c>
      <c r="Q25" s="326" t="str">
        <f>IF('PCB data'!P25="","",IF(ISNUMBER('PCB data'!P25)=TRUE, IF('PCB data'!P25&lt;'PCB data'!P$39, "ERROR", 'PCB data'!P25), IF('PCB data'!P25="&lt;LOD",'PCB data'!P$39, "ERROR")))</f>
        <v/>
      </c>
      <c r="R25" s="326" t="str">
        <f>IF('PCB data'!Q25="","",IF(ISNUMBER('PCB data'!Q25)=TRUE, IF('PCB data'!Q25&lt;'PCB data'!Q$39, "ERROR", 'PCB data'!Q25), IF('PCB data'!Q25="&lt;LOD",'PCB data'!Q$39, "ERROR")))</f>
        <v/>
      </c>
      <c r="S25" s="326" t="str">
        <f>IF('PCB data'!R25="","",IF(ISNUMBER('PCB data'!R25)=TRUE, IF('PCB data'!R25&lt;'PCB data'!R$39, "ERROR", 'PCB data'!R25), IF('PCB data'!R25="&lt;LOD",'PCB data'!R$39, "ERROR")))</f>
        <v/>
      </c>
      <c r="T25" s="326" t="str">
        <f>IF('PCB data'!S25="","",IF(ISNUMBER('PCB data'!S25)=TRUE, IF('PCB data'!S25&lt;'PCB data'!S$39, "ERROR", 'PCB data'!S25), IF('PCB data'!S25="&lt;LOD",'PCB data'!S$39, "ERROR")))</f>
        <v/>
      </c>
      <c r="U25" s="326" t="str">
        <f>IF('PCB data'!T25="","",IF(ISNUMBER('PCB data'!T25)=TRUE, IF('PCB data'!T25&lt;'PCB data'!T$39, "ERROR", 'PCB data'!T25), IF('PCB data'!T25="&lt;LOD",'PCB data'!T$39, "ERROR")))</f>
        <v/>
      </c>
      <c r="V25" s="326" t="str">
        <f>IF('PCB data'!U25="","",IF(ISNUMBER('PCB data'!U25)=TRUE, IF('PCB data'!U25&lt;'PCB data'!U$39, "ERROR", 'PCB data'!U25), IF('PCB data'!U25="&lt;LOD",'PCB data'!U$39, "ERROR")))</f>
        <v/>
      </c>
      <c r="W25" s="326" t="str">
        <f>IF('PCB data'!V25="","",IF(ISNUMBER('PCB data'!V25)=TRUE, IF('PCB data'!V25&lt;'PCB data'!V$39, "ERROR", 'PCB data'!V25), IF('PCB data'!V25="&lt;LOD",'PCB data'!V$39, "ERROR")))</f>
        <v/>
      </c>
      <c r="X25" s="326" t="str">
        <f>IF('PCB data'!W25="","",IF(ISNUMBER('PCB data'!W25)=TRUE, IF('PCB data'!W25&lt;'PCB data'!W$39, "ERROR", 'PCB data'!W25), IF('PCB data'!W25="&lt;LOD",'PCB data'!W$39, "ERROR")))</f>
        <v/>
      </c>
      <c r="Y25" s="284" t="str">
        <f>IF('PCB data'!X25="","",IF(ISNUMBER('PCB data'!X25)=TRUE, IF('PCB data'!X25&lt;'PCB data'!X$39, "ERROR", 'PCB data'!X25), IF('PCB data'!X25="&lt;LOD",'PCB data'!X$39, "ERROR")))</f>
        <v/>
      </c>
      <c r="Z25" s="284" t="str">
        <f>IF('PCB data'!Y25="","",IF(ISNUMBER('PCB data'!Y25)=TRUE, IF('PCB data'!Y25&lt;'PCB data'!Y$39, "ERROR", 'PCB data'!Y25), IF('PCB data'!Y25="&lt;LOD",'PCB data'!Y$39, "ERROR")))</f>
        <v/>
      </c>
      <c r="AA25" s="284" t="str">
        <f>IF('PCB data'!Z25="","",IF(ISNUMBER('PCB data'!Z25)=TRUE, IF('PCB data'!Z25&lt;'PCB data'!Z$39, "ERROR", 'PCB data'!Z25), IF('PCB data'!Z25="&lt;LOD",'PCB data'!Z$39, "ERROR")))</f>
        <v/>
      </c>
      <c r="AB25" s="284" t="str">
        <f>IF('PCB data'!AA25="","",IF(ISNUMBER('PCB data'!AA25)=TRUE, IF('PCB data'!AA25&lt;'PCB data'!AA$39, "ERROR", 'PCB data'!AA25), IF('PCB data'!AA25="&lt;LOD",'PCB data'!AA$39, "ERROR")))</f>
        <v/>
      </c>
      <c r="AC25" s="284" t="str">
        <f>IF('PCB data'!AB25="","",IF(ISNUMBER('PCB data'!AB25)=TRUE, IF('PCB data'!AB25&lt;'PCB data'!AB$39, "ERROR", 'PCB data'!AB25), IF('PCB data'!AB25="&lt;LOD",'PCB data'!AB$39, "ERROR")))</f>
        <v/>
      </c>
      <c r="AD25" s="284" t="str">
        <f>IF('PCB data'!AC25="","",IF(ISNUMBER('PCB data'!AC25)=TRUE, IF('PCB data'!AC25&lt;'PCB data'!AC$39, "ERROR", 'PCB data'!AC25), IF('PCB data'!AC25="&lt;LOD",'PCB data'!AC$39, "ERROR")))</f>
        <v/>
      </c>
      <c r="AE25" s="284" t="str">
        <f>IF('PCB data'!AD25="","",IF(ISNUMBER('PCB data'!AD25)=TRUE, IF('PCB data'!AD25&lt;'PCB data'!AD$39, "ERROR", 'PCB data'!AD25), IF('PCB data'!AD25="&lt;LOD",'PCB data'!AD$39, "ERROR")))</f>
        <v/>
      </c>
      <c r="AF25" s="284" t="str">
        <f>IF('PCB data'!AE25="","",IF(ISNUMBER('PCB data'!AE25)=TRUE, IF('PCB data'!AE25&lt;'PCB data'!AE$39, "ERROR", 'PCB data'!AE25), IF('PCB data'!AE25="&lt;LOD",'PCB data'!AE$39, "ERROR")))</f>
        <v/>
      </c>
      <c r="AG25" s="284" t="str">
        <f>IF('PCB data'!AF25="","",IF(ISNUMBER('PCB data'!AF25)=TRUE, IF('PCB data'!AF25&lt;'PCB data'!AF$39, "ERROR", 'PCB data'!AF25), IF('PCB data'!AF25="&lt;LOD",'PCB data'!AF$39, "ERROR")))</f>
        <v/>
      </c>
      <c r="AH25" s="284" t="str">
        <f>IF('PCB data'!AG25="","",IF(ISNUMBER('PCB data'!AG25)=TRUE, IF('PCB data'!AG25&lt;'PCB data'!AG$39, "ERROR", 'PCB data'!AG25), IF('PCB data'!AG25="&lt;LOD",'PCB data'!AG$39, "ERROR")))</f>
        <v/>
      </c>
      <c r="AI25" s="284" t="str">
        <f>IF('PCB data'!AH25="","",IF(ISNUMBER('PCB data'!AH25)=TRUE, IF('PCB data'!AH25&lt;'PCB data'!AH$39, "ERROR", 'PCB data'!AH25), IF('PCB data'!AH25="&lt;LOD",'PCB data'!AH$39, "ERROR")))</f>
        <v/>
      </c>
      <c r="AJ25" s="148" t="str">
        <f>IF('PCB data'!AI25="","",IF(ISNUMBER('PCB data'!AI25)=TRUE, IF('PCB data'!AI25&lt;'PCB data'!AI$39, "ERROR", 'PCB data'!AI25), IF('PCB data'!AI25="&lt;LOD",'PCB data'!AI$39, "ERROR")))</f>
        <v/>
      </c>
      <c r="AK25" s="350" t="str">
        <f t="shared" si="0"/>
        <v/>
      </c>
      <c r="AL25" s="311" t="str">
        <f t="shared" si="1"/>
        <v/>
      </c>
      <c r="AM25" s="16"/>
    </row>
    <row r="26" spans="7:39" ht="20.100000000000001" customHeight="1" x14ac:dyDescent="0.2">
      <c r="G26" s="15"/>
      <c r="H26" s="42" t="str">
        <f>IF('PCB data'!H26="","",'PCB data'!H26)</f>
        <v/>
      </c>
      <c r="I26" s="43" t="str">
        <f>IF('PCB data'!I26="","",'PCB data'!I26)</f>
        <v/>
      </c>
      <c r="J26" s="278"/>
      <c r="K26" s="148" t="str">
        <f>IF('PCB data'!J26="","",'PCB data'!J26)</f>
        <v/>
      </c>
      <c r="L26" s="127" t="str">
        <f>IF('PCB data'!K26="","",IF(ISNUMBER('PCB data'!K26)=TRUE, IF('PCB data'!K26&lt;'PCB data'!K$39, "ERROR", 'PCB data'!K26), IF('PCB data'!K26="&lt;LOD",'PCB data'!K$39, "ERROR")))</f>
        <v/>
      </c>
      <c r="M26" s="326" t="str">
        <f>IF('PCB data'!L26="","",IF(ISNUMBER('PCB data'!L26)=TRUE, IF('PCB data'!L26&lt;'PCB data'!L$39, "ERROR", 'PCB data'!L26), IF('PCB data'!L26="&lt;LOD",'PCB data'!L$39, "ERROR")))</f>
        <v/>
      </c>
      <c r="N26" s="326" t="str">
        <f>IF('PCB data'!M26="","",IF(ISNUMBER('PCB data'!M26)=TRUE, IF('PCB data'!M26&lt;'PCB data'!M$39, "ERROR", 'PCB data'!M26), IF('PCB data'!M26="&lt;LOD",'PCB data'!M$39, "ERROR")))</f>
        <v/>
      </c>
      <c r="O26" s="326" t="str">
        <f>IF('PCB data'!N26="","",IF(ISNUMBER('PCB data'!N26)=TRUE, IF('PCB data'!N26&lt;'PCB data'!N$39, "ERROR", 'PCB data'!N26), IF('PCB data'!N26="&lt;LOD",'PCB data'!N$39, "ERROR")))</f>
        <v/>
      </c>
      <c r="P26" s="326" t="str">
        <f>IF('PCB data'!O26="","",IF(ISNUMBER('PCB data'!O26)=TRUE, IF('PCB data'!O26&lt;'PCB data'!O$39, "ERROR", 'PCB data'!O26), IF('PCB data'!O26="&lt;LOD",'PCB data'!O$39, "ERROR")))</f>
        <v/>
      </c>
      <c r="Q26" s="326" t="str">
        <f>IF('PCB data'!P26="","",IF(ISNUMBER('PCB data'!P26)=TRUE, IF('PCB data'!P26&lt;'PCB data'!P$39, "ERROR", 'PCB data'!P26), IF('PCB data'!P26="&lt;LOD",'PCB data'!P$39, "ERROR")))</f>
        <v/>
      </c>
      <c r="R26" s="326" t="str">
        <f>IF('PCB data'!Q26="","",IF(ISNUMBER('PCB data'!Q26)=TRUE, IF('PCB data'!Q26&lt;'PCB data'!Q$39, "ERROR", 'PCB data'!Q26), IF('PCB data'!Q26="&lt;LOD",'PCB data'!Q$39, "ERROR")))</f>
        <v/>
      </c>
      <c r="S26" s="326" t="str">
        <f>IF('PCB data'!R26="","",IF(ISNUMBER('PCB data'!R26)=TRUE, IF('PCB data'!R26&lt;'PCB data'!R$39, "ERROR", 'PCB data'!R26), IF('PCB data'!R26="&lt;LOD",'PCB data'!R$39, "ERROR")))</f>
        <v/>
      </c>
      <c r="T26" s="326" t="str">
        <f>IF('PCB data'!S26="","",IF(ISNUMBER('PCB data'!S26)=TRUE, IF('PCB data'!S26&lt;'PCB data'!S$39, "ERROR", 'PCB data'!S26), IF('PCB data'!S26="&lt;LOD",'PCB data'!S$39, "ERROR")))</f>
        <v/>
      </c>
      <c r="U26" s="326" t="str">
        <f>IF('PCB data'!T26="","",IF(ISNUMBER('PCB data'!T26)=TRUE, IF('PCB data'!T26&lt;'PCB data'!T$39, "ERROR", 'PCB data'!T26), IF('PCB data'!T26="&lt;LOD",'PCB data'!T$39, "ERROR")))</f>
        <v/>
      </c>
      <c r="V26" s="326" t="str">
        <f>IF('PCB data'!U26="","",IF(ISNUMBER('PCB data'!U26)=TRUE, IF('PCB data'!U26&lt;'PCB data'!U$39, "ERROR", 'PCB data'!U26), IF('PCB data'!U26="&lt;LOD",'PCB data'!U$39, "ERROR")))</f>
        <v/>
      </c>
      <c r="W26" s="326" t="str">
        <f>IF('PCB data'!V26="","",IF(ISNUMBER('PCB data'!V26)=TRUE, IF('PCB data'!V26&lt;'PCB data'!V$39, "ERROR", 'PCB data'!V26), IF('PCB data'!V26="&lt;LOD",'PCB data'!V$39, "ERROR")))</f>
        <v/>
      </c>
      <c r="X26" s="326" t="str">
        <f>IF('PCB data'!W26="","",IF(ISNUMBER('PCB data'!W26)=TRUE, IF('PCB data'!W26&lt;'PCB data'!W$39, "ERROR", 'PCB data'!W26), IF('PCB data'!W26="&lt;LOD",'PCB data'!W$39, "ERROR")))</f>
        <v/>
      </c>
      <c r="Y26" s="284" t="str">
        <f>IF('PCB data'!X26="","",IF(ISNUMBER('PCB data'!X26)=TRUE, IF('PCB data'!X26&lt;'PCB data'!X$39, "ERROR", 'PCB data'!X26), IF('PCB data'!X26="&lt;LOD",'PCB data'!X$39, "ERROR")))</f>
        <v/>
      </c>
      <c r="Z26" s="284" t="str">
        <f>IF('PCB data'!Y26="","",IF(ISNUMBER('PCB data'!Y26)=TRUE, IF('PCB data'!Y26&lt;'PCB data'!Y$39, "ERROR", 'PCB data'!Y26), IF('PCB data'!Y26="&lt;LOD",'PCB data'!Y$39, "ERROR")))</f>
        <v/>
      </c>
      <c r="AA26" s="284" t="str">
        <f>IF('PCB data'!Z26="","",IF(ISNUMBER('PCB data'!Z26)=TRUE, IF('PCB data'!Z26&lt;'PCB data'!Z$39, "ERROR", 'PCB data'!Z26), IF('PCB data'!Z26="&lt;LOD",'PCB data'!Z$39, "ERROR")))</f>
        <v/>
      </c>
      <c r="AB26" s="284" t="str">
        <f>IF('PCB data'!AA26="","",IF(ISNUMBER('PCB data'!AA26)=TRUE, IF('PCB data'!AA26&lt;'PCB data'!AA$39, "ERROR", 'PCB data'!AA26), IF('PCB data'!AA26="&lt;LOD",'PCB data'!AA$39, "ERROR")))</f>
        <v/>
      </c>
      <c r="AC26" s="284" t="str">
        <f>IF('PCB data'!AB26="","",IF(ISNUMBER('PCB data'!AB26)=TRUE, IF('PCB data'!AB26&lt;'PCB data'!AB$39, "ERROR", 'PCB data'!AB26), IF('PCB data'!AB26="&lt;LOD",'PCB data'!AB$39, "ERROR")))</f>
        <v/>
      </c>
      <c r="AD26" s="284" t="str">
        <f>IF('PCB data'!AC26="","",IF(ISNUMBER('PCB data'!AC26)=TRUE, IF('PCB data'!AC26&lt;'PCB data'!AC$39, "ERROR", 'PCB data'!AC26), IF('PCB data'!AC26="&lt;LOD",'PCB data'!AC$39, "ERROR")))</f>
        <v/>
      </c>
      <c r="AE26" s="284" t="str">
        <f>IF('PCB data'!AD26="","",IF(ISNUMBER('PCB data'!AD26)=TRUE, IF('PCB data'!AD26&lt;'PCB data'!AD$39, "ERROR", 'PCB data'!AD26), IF('PCB data'!AD26="&lt;LOD",'PCB data'!AD$39, "ERROR")))</f>
        <v/>
      </c>
      <c r="AF26" s="284" t="str">
        <f>IF('PCB data'!AE26="","",IF(ISNUMBER('PCB data'!AE26)=TRUE, IF('PCB data'!AE26&lt;'PCB data'!AE$39, "ERROR", 'PCB data'!AE26), IF('PCB data'!AE26="&lt;LOD",'PCB data'!AE$39, "ERROR")))</f>
        <v/>
      </c>
      <c r="AG26" s="284" t="str">
        <f>IF('PCB data'!AF26="","",IF(ISNUMBER('PCB data'!AF26)=TRUE, IF('PCB data'!AF26&lt;'PCB data'!AF$39, "ERROR", 'PCB data'!AF26), IF('PCB data'!AF26="&lt;LOD",'PCB data'!AF$39, "ERROR")))</f>
        <v/>
      </c>
      <c r="AH26" s="284" t="str">
        <f>IF('PCB data'!AG26="","",IF(ISNUMBER('PCB data'!AG26)=TRUE, IF('PCB data'!AG26&lt;'PCB data'!AG$39, "ERROR", 'PCB data'!AG26), IF('PCB data'!AG26="&lt;LOD",'PCB data'!AG$39, "ERROR")))</f>
        <v/>
      </c>
      <c r="AI26" s="284" t="str">
        <f>IF('PCB data'!AH26="","",IF(ISNUMBER('PCB data'!AH26)=TRUE, IF('PCB data'!AH26&lt;'PCB data'!AH$39, "ERROR", 'PCB data'!AH26), IF('PCB data'!AH26="&lt;LOD",'PCB data'!AH$39, "ERROR")))</f>
        <v/>
      </c>
      <c r="AJ26" s="148" t="str">
        <f>IF('PCB data'!AI26="","",IF(ISNUMBER('PCB data'!AI26)=TRUE, IF('PCB data'!AI26&lt;'PCB data'!AI$39, "ERROR", 'PCB data'!AI26), IF('PCB data'!AI26="&lt;LOD",'PCB data'!AI$39, "ERROR")))</f>
        <v/>
      </c>
      <c r="AK26" s="350" t="str">
        <f t="shared" si="0"/>
        <v/>
      </c>
      <c r="AL26" s="311" t="str">
        <f t="shared" si="1"/>
        <v/>
      </c>
      <c r="AM26" s="16"/>
    </row>
    <row r="27" spans="7:39" ht="20.100000000000001" customHeight="1" x14ac:dyDescent="0.2">
      <c r="G27" s="15"/>
      <c r="H27" s="42" t="str">
        <f>IF('PCB data'!H27="","",'PCB data'!H27)</f>
        <v/>
      </c>
      <c r="I27" s="43" t="str">
        <f>IF('PCB data'!I27="","",'PCB data'!I27)</f>
        <v/>
      </c>
      <c r="J27" s="278"/>
      <c r="K27" s="148" t="str">
        <f>IF('PCB data'!J27="","",'PCB data'!J27)</f>
        <v/>
      </c>
      <c r="L27" s="127" t="str">
        <f>IF('PCB data'!K27="","",IF(ISNUMBER('PCB data'!K27)=TRUE, IF('PCB data'!K27&lt;'PCB data'!K$39, "ERROR", 'PCB data'!K27), IF('PCB data'!K27="&lt;LOD",'PCB data'!K$39, "ERROR")))</f>
        <v/>
      </c>
      <c r="M27" s="326" t="str">
        <f>IF('PCB data'!L27="","",IF(ISNUMBER('PCB data'!L27)=TRUE, IF('PCB data'!L27&lt;'PCB data'!L$39, "ERROR", 'PCB data'!L27), IF('PCB data'!L27="&lt;LOD",'PCB data'!L$39, "ERROR")))</f>
        <v/>
      </c>
      <c r="N27" s="326" t="str">
        <f>IF('PCB data'!M27="","",IF(ISNUMBER('PCB data'!M27)=TRUE, IF('PCB data'!M27&lt;'PCB data'!M$39, "ERROR", 'PCB data'!M27), IF('PCB data'!M27="&lt;LOD",'PCB data'!M$39, "ERROR")))</f>
        <v/>
      </c>
      <c r="O27" s="326" t="str">
        <f>IF('PCB data'!N27="","",IF(ISNUMBER('PCB data'!N27)=TRUE, IF('PCB data'!N27&lt;'PCB data'!N$39, "ERROR", 'PCB data'!N27), IF('PCB data'!N27="&lt;LOD",'PCB data'!N$39, "ERROR")))</f>
        <v/>
      </c>
      <c r="P27" s="326" t="str">
        <f>IF('PCB data'!O27="","",IF(ISNUMBER('PCB data'!O27)=TRUE, IF('PCB data'!O27&lt;'PCB data'!O$39, "ERROR", 'PCB data'!O27), IF('PCB data'!O27="&lt;LOD",'PCB data'!O$39, "ERROR")))</f>
        <v/>
      </c>
      <c r="Q27" s="326" t="str">
        <f>IF('PCB data'!P27="","",IF(ISNUMBER('PCB data'!P27)=TRUE, IF('PCB data'!P27&lt;'PCB data'!P$39, "ERROR", 'PCB data'!P27), IF('PCB data'!P27="&lt;LOD",'PCB data'!P$39, "ERROR")))</f>
        <v/>
      </c>
      <c r="R27" s="326" t="str">
        <f>IF('PCB data'!Q27="","",IF(ISNUMBER('PCB data'!Q27)=TRUE, IF('PCB data'!Q27&lt;'PCB data'!Q$39, "ERROR", 'PCB data'!Q27), IF('PCB data'!Q27="&lt;LOD",'PCB data'!Q$39, "ERROR")))</f>
        <v/>
      </c>
      <c r="S27" s="326" t="str">
        <f>IF('PCB data'!R27="","",IF(ISNUMBER('PCB data'!R27)=TRUE, IF('PCB data'!R27&lt;'PCB data'!R$39, "ERROR", 'PCB data'!R27), IF('PCB data'!R27="&lt;LOD",'PCB data'!R$39, "ERROR")))</f>
        <v/>
      </c>
      <c r="T27" s="326" t="str">
        <f>IF('PCB data'!S27="","",IF(ISNUMBER('PCB data'!S27)=TRUE, IF('PCB data'!S27&lt;'PCB data'!S$39, "ERROR", 'PCB data'!S27), IF('PCB data'!S27="&lt;LOD",'PCB data'!S$39, "ERROR")))</f>
        <v/>
      </c>
      <c r="U27" s="326" t="str">
        <f>IF('PCB data'!T27="","",IF(ISNUMBER('PCB data'!T27)=TRUE, IF('PCB data'!T27&lt;'PCB data'!T$39, "ERROR", 'PCB data'!T27), IF('PCB data'!T27="&lt;LOD",'PCB data'!T$39, "ERROR")))</f>
        <v/>
      </c>
      <c r="V27" s="326" t="str">
        <f>IF('PCB data'!U27="","",IF(ISNUMBER('PCB data'!U27)=TRUE, IF('PCB data'!U27&lt;'PCB data'!U$39, "ERROR", 'PCB data'!U27), IF('PCB data'!U27="&lt;LOD",'PCB data'!U$39, "ERROR")))</f>
        <v/>
      </c>
      <c r="W27" s="326" t="str">
        <f>IF('PCB data'!V27="","",IF(ISNUMBER('PCB data'!V27)=TRUE, IF('PCB data'!V27&lt;'PCB data'!V$39, "ERROR", 'PCB data'!V27), IF('PCB data'!V27="&lt;LOD",'PCB data'!V$39, "ERROR")))</f>
        <v/>
      </c>
      <c r="X27" s="326" t="str">
        <f>IF('PCB data'!W27="","",IF(ISNUMBER('PCB data'!W27)=TRUE, IF('PCB data'!W27&lt;'PCB data'!W$39, "ERROR", 'PCB data'!W27), IF('PCB data'!W27="&lt;LOD",'PCB data'!W$39, "ERROR")))</f>
        <v/>
      </c>
      <c r="Y27" s="284" t="str">
        <f>IF('PCB data'!X27="","",IF(ISNUMBER('PCB data'!X27)=TRUE, IF('PCB data'!X27&lt;'PCB data'!X$39, "ERROR", 'PCB data'!X27), IF('PCB data'!X27="&lt;LOD",'PCB data'!X$39, "ERROR")))</f>
        <v/>
      </c>
      <c r="Z27" s="284" t="str">
        <f>IF('PCB data'!Y27="","",IF(ISNUMBER('PCB data'!Y27)=TRUE, IF('PCB data'!Y27&lt;'PCB data'!Y$39, "ERROR", 'PCB data'!Y27), IF('PCB data'!Y27="&lt;LOD",'PCB data'!Y$39, "ERROR")))</f>
        <v/>
      </c>
      <c r="AA27" s="284" t="str">
        <f>IF('PCB data'!Z27="","",IF(ISNUMBER('PCB data'!Z27)=TRUE, IF('PCB data'!Z27&lt;'PCB data'!Z$39, "ERROR", 'PCB data'!Z27), IF('PCB data'!Z27="&lt;LOD",'PCB data'!Z$39, "ERROR")))</f>
        <v/>
      </c>
      <c r="AB27" s="284" t="str">
        <f>IF('PCB data'!AA27="","",IF(ISNUMBER('PCB data'!AA27)=TRUE, IF('PCB data'!AA27&lt;'PCB data'!AA$39, "ERROR", 'PCB data'!AA27), IF('PCB data'!AA27="&lt;LOD",'PCB data'!AA$39, "ERROR")))</f>
        <v/>
      </c>
      <c r="AC27" s="284" t="str">
        <f>IF('PCB data'!AB27="","",IF(ISNUMBER('PCB data'!AB27)=TRUE, IF('PCB data'!AB27&lt;'PCB data'!AB$39, "ERROR", 'PCB data'!AB27), IF('PCB data'!AB27="&lt;LOD",'PCB data'!AB$39, "ERROR")))</f>
        <v/>
      </c>
      <c r="AD27" s="284" t="str">
        <f>IF('PCB data'!AC27="","",IF(ISNUMBER('PCB data'!AC27)=TRUE, IF('PCB data'!AC27&lt;'PCB data'!AC$39, "ERROR", 'PCB data'!AC27), IF('PCB data'!AC27="&lt;LOD",'PCB data'!AC$39, "ERROR")))</f>
        <v/>
      </c>
      <c r="AE27" s="284" t="str">
        <f>IF('PCB data'!AD27="","",IF(ISNUMBER('PCB data'!AD27)=TRUE, IF('PCB data'!AD27&lt;'PCB data'!AD$39, "ERROR", 'PCB data'!AD27), IF('PCB data'!AD27="&lt;LOD",'PCB data'!AD$39, "ERROR")))</f>
        <v/>
      </c>
      <c r="AF27" s="284" t="str">
        <f>IF('PCB data'!AE27="","",IF(ISNUMBER('PCB data'!AE27)=TRUE, IF('PCB data'!AE27&lt;'PCB data'!AE$39, "ERROR", 'PCB data'!AE27), IF('PCB data'!AE27="&lt;LOD",'PCB data'!AE$39, "ERROR")))</f>
        <v/>
      </c>
      <c r="AG27" s="284" t="str">
        <f>IF('PCB data'!AF27="","",IF(ISNUMBER('PCB data'!AF27)=TRUE, IF('PCB data'!AF27&lt;'PCB data'!AF$39, "ERROR", 'PCB data'!AF27), IF('PCB data'!AF27="&lt;LOD",'PCB data'!AF$39, "ERROR")))</f>
        <v/>
      </c>
      <c r="AH27" s="284" t="str">
        <f>IF('PCB data'!AG27="","",IF(ISNUMBER('PCB data'!AG27)=TRUE, IF('PCB data'!AG27&lt;'PCB data'!AG$39, "ERROR", 'PCB data'!AG27), IF('PCB data'!AG27="&lt;LOD",'PCB data'!AG$39, "ERROR")))</f>
        <v/>
      </c>
      <c r="AI27" s="284" t="str">
        <f>IF('PCB data'!AH27="","",IF(ISNUMBER('PCB data'!AH27)=TRUE, IF('PCB data'!AH27&lt;'PCB data'!AH$39, "ERROR", 'PCB data'!AH27), IF('PCB data'!AH27="&lt;LOD",'PCB data'!AH$39, "ERROR")))</f>
        <v/>
      </c>
      <c r="AJ27" s="148" t="str">
        <f>IF('PCB data'!AI27="","",IF(ISNUMBER('PCB data'!AI27)=TRUE, IF('PCB data'!AI27&lt;'PCB data'!AI$39, "ERROR", 'PCB data'!AI27), IF('PCB data'!AI27="&lt;LOD",'PCB data'!AI$39, "ERROR")))</f>
        <v/>
      </c>
      <c r="AK27" s="350" t="str">
        <f t="shared" si="0"/>
        <v/>
      </c>
      <c r="AL27" s="311" t="str">
        <f t="shared" si="1"/>
        <v/>
      </c>
      <c r="AM27" s="16"/>
    </row>
    <row r="28" spans="7:39" ht="20.100000000000001" customHeight="1" x14ac:dyDescent="0.2">
      <c r="G28" s="15"/>
      <c r="H28" s="42" t="str">
        <f>IF('PCB data'!H28="","",'PCB data'!H28)</f>
        <v/>
      </c>
      <c r="I28" s="43" t="str">
        <f>IF('PCB data'!I28="","",'PCB data'!I28)</f>
        <v/>
      </c>
      <c r="J28" s="278"/>
      <c r="K28" s="148" t="str">
        <f>IF('PCB data'!J28="","",'PCB data'!J28)</f>
        <v/>
      </c>
      <c r="L28" s="127" t="str">
        <f>IF('PCB data'!K28="","",IF(ISNUMBER('PCB data'!K28)=TRUE, IF('PCB data'!K28&lt;'PCB data'!K$39, "ERROR", 'PCB data'!K28), IF('PCB data'!K28="&lt;LOD",'PCB data'!K$39, "ERROR")))</f>
        <v/>
      </c>
      <c r="M28" s="326" t="str">
        <f>IF('PCB data'!L28="","",IF(ISNUMBER('PCB data'!L28)=TRUE, IF('PCB data'!L28&lt;'PCB data'!L$39, "ERROR", 'PCB data'!L28), IF('PCB data'!L28="&lt;LOD",'PCB data'!L$39, "ERROR")))</f>
        <v/>
      </c>
      <c r="N28" s="326" t="str">
        <f>IF('PCB data'!M28="","",IF(ISNUMBER('PCB data'!M28)=TRUE, IF('PCB data'!M28&lt;'PCB data'!M$39, "ERROR", 'PCB data'!M28), IF('PCB data'!M28="&lt;LOD",'PCB data'!M$39, "ERROR")))</f>
        <v/>
      </c>
      <c r="O28" s="326" t="str">
        <f>IF('PCB data'!N28="","",IF(ISNUMBER('PCB data'!N28)=TRUE, IF('PCB data'!N28&lt;'PCB data'!N$39, "ERROR", 'PCB data'!N28), IF('PCB data'!N28="&lt;LOD",'PCB data'!N$39, "ERROR")))</f>
        <v/>
      </c>
      <c r="P28" s="326" t="str">
        <f>IF('PCB data'!O28="","",IF(ISNUMBER('PCB data'!O28)=TRUE, IF('PCB data'!O28&lt;'PCB data'!O$39, "ERROR", 'PCB data'!O28), IF('PCB data'!O28="&lt;LOD",'PCB data'!O$39, "ERROR")))</f>
        <v/>
      </c>
      <c r="Q28" s="326" t="str">
        <f>IF('PCB data'!P28="","",IF(ISNUMBER('PCB data'!P28)=TRUE, IF('PCB data'!P28&lt;'PCB data'!P$39, "ERROR", 'PCB data'!P28), IF('PCB data'!P28="&lt;LOD",'PCB data'!P$39, "ERROR")))</f>
        <v/>
      </c>
      <c r="R28" s="326" t="str">
        <f>IF('PCB data'!Q28="","",IF(ISNUMBER('PCB data'!Q28)=TRUE, IF('PCB data'!Q28&lt;'PCB data'!Q$39, "ERROR", 'PCB data'!Q28), IF('PCB data'!Q28="&lt;LOD",'PCB data'!Q$39, "ERROR")))</f>
        <v/>
      </c>
      <c r="S28" s="326" t="str">
        <f>IF('PCB data'!R28="","",IF(ISNUMBER('PCB data'!R28)=TRUE, IF('PCB data'!R28&lt;'PCB data'!R$39, "ERROR", 'PCB data'!R28), IF('PCB data'!R28="&lt;LOD",'PCB data'!R$39, "ERROR")))</f>
        <v/>
      </c>
      <c r="T28" s="326" t="str">
        <f>IF('PCB data'!S28="","",IF(ISNUMBER('PCB data'!S28)=TRUE, IF('PCB data'!S28&lt;'PCB data'!S$39, "ERROR", 'PCB data'!S28), IF('PCB data'!S28="&lt;LOD",'PCB data'!S$39, "ERROR")))</f>
        <v/>
      </c>
      <c r="U28" s="326" t="str">
        <f>IF('PCB data'!T28="","",IF(ISNUMBER('PCB data'!T28)=TRUE, IF('PCB data'!T28&lt;'PCB data'!T$39, "ERROR", 'PCB data'!T28), IF('PCB data'!T28="&lt;LOD",'PCB data'!T$39, "ERROR")))</f>
        <v/>
      </c>
      <c r="V28" s="326" t="str">
        <f>IF('PCB data'!U28="","",IF(ISNUMBER('PCB data'!U28)=TRUE, IF('PCB data'!U28&lt;'PCB data'!U$39, "ERROR", 'PCB data'!U28), IF('PCB data'!U28="&lt;LOD",'PCB data'!U$39, "ERROR")))</f>
        <v/>
      </c>
      <c r="W28" s="326" t="str">
        <f>IF('PCB data'!V28="","",IF(ISNUMBER('PCB data'!V28)=TRUE, IF('PCB data'!V28&lt;'PCB data'!V$39, "ERROR", 'PCB data'!V28), IF('PCB data'!V28="&lt;LOD",'PCB data'!V$39, "ERROR")))</f>
        <v/>
      </c>
      <c r="X28" s="326" t="str">
        <f>IF('PCB data'!W28="","",IF(ISNUMBER('PCB data'!W28)=TRUE, IF('PCB data'!W28&lt;'PCB data'!W$39, "ERROR", 'PCB data'!W28), IF('PCB data'!W28="&lt;LOD",'PCB data'!W$39, "ERROR")))</f>
        <v/>
      </c>
      <c r="Y28" s="284" t="str">
        <f>IF('PCB data'!X28="","",IF(ISNUMBER('PCB data'!X28)=TRUE, IF('PCB data'!X28&lt;'PCB data'!X$39, "ERROR", 'PCB data'!X28), IF('PCB data'!X28="&lt;LOD",'PCB data'!X$39, "ERROR")))</f>
        <v/>
      </c>
      <c r="Z28" s="284" t="str">
        <f>IF('PCB data'!Y28="","",IF(ISNUMBER('PCB data'!Y28)=TRUE, IF('PCB data'!Y28&lt;'PCB data'!Y$39, "ERROR", 'PCB data'!Y28), IF('PCB data'!Y28="&lt;LOD",'PCB data'!Y$39, "ERROR")))</f>
        <v/>
      </c>
      <c r="AA28" s="284" t="str">
        <f>IF('PCB data'!Z28="","",IF(ISNUMBER('PCB data'!Z28)=TRUE, IF('PCB data'!Z28&lt;'PCB data'!Z$39, "ERROR", 'PCB data'!Z28), IF('PCB data'!Z28="&lt;LOD",'PCB data'!Z$39, "ERROR")))</f>
        <v/>
      </c>
      <c r="AB28" s="284" t="str">
        <f>IF('PCB data'!AA28="","",IF(ISNUMBER('PCB data'!AA28)=TRUE, IF('PCB data'!AA28&lt;'PCB data'!AA$39, "ERROR", 'PCB data'!AA28), IF('PCB data'!AA28="&lt;LOD",'PCB data'!AA$39, "ERROR")))</f>
        <v/>
      </c>
      <c r="AC28" s="284" t="str">
        <f>IF('PCB data'!AB28="","",IF(ISNUMBER('PCB data'!AB28)=TRUE, IF('PCB data'!AB28&lt;'PCB data'!AB$39, "ERROR", 'PCB data'!AB28), IF('PCB data'!AB28="&lt;LOD",'PCB data'!AB$39, "ERROR")))</f>
        <v/>
      </c>
      <c r="AD28" s="284" t="str">
        <f>IF('PCB data'!AC28="","",IF(ISNUMBER('PCB data'!AC28)=TRUE, IF('PCB data'!AC28&lt;'PCB data'!AC$39, "ERROR", 'PCB data'!AC28), IF('PCB data'!AC28="&lt;LOD",'PCB data'!AC$39, "ERROR")))</f>
        <v/>
      </c>
      <c r="AE28" s="284" t="str">
        <f>IF('PCB data'!AD28="","",IF(ISNUMBER('PCB data'!AD28)=TRUE, IF('PCB data'!AD28&lt;'PCB data'!AD$39, "ERROR", 'PCB data'!AD28), IF('PCB data'!AD28="&lt;LOD",'PCB data'!AD$39, "ERROR")))</f>
        <v/>
      </c>
      <c r="AF28" s="284" t="str">
        <f>IF('PCB data'!AE28="","",IF(ISNUMBER('PCB data'!AE28)=TRUE, IF('PCB data'!AE28&lt;'PCB data'!AE$39, "ERROR", 'PCB data'!AE28), IF('PCB data'!AE28="&lt;LOD",'PCB data'!AE$39, "ERROR")))</f>
        <v/>
      </c>
      <c r="AG28" s="284" t="str">
        <f>IF('PCB data'!AF28="","",IF(ISNUMBER('PCB data'!AF28)=TRUE, IF('PCB data'!AF28&lt;'PCB data'!AF$39, "ERROR", 'PCB data'!AF28), IF('PCB data'!AF28="&lt;LOD",'PCB data'!AF$39, "ERROR")))</f>
        <v/>
      </c>
      <c r="AH28" s="284" t="str">
        <f>IF('PCB data'!AG28="","",IF(ISNUMBER('PCB data'!AG28)=TRUE, IF('PCB data'!AG28&lt;'PCB data'!AG$39, "ERROR", 'PCB data'!AG28), IF('PCB data'!AG28="&lt;LOD",'PCB data'!AG$39, "ERROR")))</f>
        <v/>
      </c>
      <c r="AI28" s="284" t="str">
        <f>IF('PCB data'!AH28="","",IF(ISNUMBER('PCB data'!AH28)=TRUE, IF('PCB data'!AH28&lt;'PCB data'!AH$39, "ERROR", 'PCB data'!AH28), IF('PCB data'!AH28="&lt;LOD",'PCB data'!AH$39, "ERROR")))</f>
        <v/>
      </c>
      <c r="AJ28" s="148" t="str">
        <f>IF('PCB data'!AI28="","",IF(ISNUMBER('PCB data'!AI28)=TRUE, IF('PCB data'!AI28&lt;'PCB data'!AI$39, "ERROR", 'PCB data'!AI28), IF('PCB data'!AI28="&lt;LOD",'PCB data'!AI$39, "ERROR")))</f>
        <v/>
      </c>
      <c r="AK28" s="350" t="str">
        <f t="shared" si="0"/>
        <v/>
      </c>
      <c r="AL28" s="311" t="str">
        <f t="shared" si="1"/>
        <v/>
      </c>
      <c r="AM28" s="16"/>
    </row>
    <row r="29" spans="7:39" ht="20.100000000000001" customHeight="1" x14ac:dyDescent="0.2">
      <c r="G29" s="15"/>
      <c r="H29" s="42" t="str">
        <f>IF('PCB data'!H29="","",'PCB data'!H29)</f>
        <v/>
      </c>
      <c r="I29" s="43" t="str">
        <f>IF('PCB data'!I29="","",'PCB data'!I29)</f>
        <v/>
      </c>
      <c r="J29" s="278"/>
      <c r="K29" s="148" t="str">
        <f>IF('PCB data'!J29="","",'PCB data'!J29)</f>
        <v/>
      </c>
      <c r="L29" s="127" t="str">
        <f>IF('PCB data'!K29="","",IF(ISNUMBER('PCB data'!K29)=TRUE, IF('PCB data'!K29&lt;'PCB data'!K$39, "ERROR", 'PCB data'!K29), IF('PCB data'!K29="&lt;LOD",'PCB data'!K$39, "ERROR")))</f>
        <v/>
      </c>
      <c r="M29" s="326" t="str">
        <f>IF('PCB data'!L29="","",IF(ISNUMBER('PCB data'!L29)=TRUE, IF('PCB data'!L29&lt;'PCB data'!L$39, "ERROR", 'PCB data'!L29), IF('PCB data'!L29="&lt;LOD",'PCB data'!L$39, "ERROR")))</f>
        <v/>
      </c>
      <c r="N29" s="326" t="str">
        <f>IF('PCB data'!M29="","",IF(ISNUMBER('PCB data'!M29)=TRUE, IF('PCB data'!M29&lt;'PCB data'!M$39, "ERROR", 'PCB data'!M29), IF('PCB data'!M29="&lt;LOD",'PCB data'!M$39, "ERROR")))</f>
        <v/>
      </c>
      <c r="O29" s="326" t="str">
        <f>IF('PCB data'!N29="","",IF(ISNUMBER('PCB data'!N29)=TRUE, IF('PCB data'!N29&lt;'PCB data'!N$39, "ERROR", 'PCB data'!N29), IF('PCB data'!N29="&lt;LOD",'PCB data'!N$39, "ERROR")))</f>
        <v/>
      </c>
      <c r="P29" s="326" t="str">
        <f>IF('PCB data'!O29="","",IF(ISNUMBER('PCB data'!O29)=TRUE, IF('PCB data'!O29&lt;'PCB data'!O$39, "ERROR", 'PCB data'!O29), IF('PCB data'!O29="&lt;LOD",'PCB data'!O$39, "ERROR")))</f>
        <v/>
      </c>
      <c r="Q29" s="326" t="str">
        <f>IF('PCB data'!P29="","",IF(ISNUMBER('PCB data'!P29)=TRUE, IF('PCB data'!P29&lt;'PCB data'!P$39, "ERROR", 'PCB data'!P29), IF('PCB data'!P29="&lt;LOD",'PCB data'!P$39, "ERROR")))</f>
        <v/>
      </c>
      <c r="R29" s="326" t="str">
        <f>IF('PCB data'!Q29="","",IF(ISNUMBER('PCB data'!Q29)=TRUE, IF('PCB data'!Q29&lt;'PCB data'!Q$39, "ERROR", 'PCB data'!Q29), IF('PCB data'!Q29="&lt;LOD",'PCB data'!Q$39, "ERROR")))</f>
        <v/>
      </c>
      <c r="S29" s="326" t="str">
        <f>IF('PCB data'!R29="","",IF(ISNUMBER('PCB data'!R29)=TRUE, IF('PCB data'!R29&lt;'PCB data'!R$39, "ERROR", 'PCB data'!R29), IF('PCB data'!R29="&lt;LOD",'PCB data'!R$39, "ERROR")))</f>
        <v/>
      </c>
      <c r="T29" s="326" t="str">
        <f>IF('PCB data'!S29="","",IF(ISNUMBER('PCB data'!S29)=TRUE, IF('PCB data'!S29&lt;'PCB data'!S$39, "ERROR", 'PCB data'!S29), IF('PCB data'!S29="&lt;LOD",'PCB data'!S$39, "ERROR")))</f>
        <v/>
      </c>
      <c r="U29" s="326" t="str">
        <f>IF('PCB data'!T29="","",IF(ISNUMBER('PCB data'!T29)=TRUE, IF('PCB data'!T29&lt;'PCB data'!T$39, "ERROR", 'PCB data'!T29), IF('PCB data'!T29="&lt;LOD",'PCB data'!T$39, "ERROR")))</f>
        <v/>
      </c>
      <c r="V29" s="326" t="str">
        <f>IF('PCB data'!U29="","",IF(ISNUMBER('PCB data'!U29)=TRUE, IF('PCB data'!U29&lt;'PCB data'!U$39, "ERROR", 'PCB data'!U29), IF('PCB data'!U29="&lt;LOD",'PCB data'!U$39, "ERROR")))</f>
        <v/>
      </c>
      <c r="W29" s="326" t="str">
        <f>IF('PCB data'!V29="","",IF(ISNUMBER('PCB data'!V29)=TRUE, IF('PCB data'!V29&lt;'PCB data'!V$39, "ERROR", 'PCB data'!V29), IF('PCB data'!V29="&lt;LOD",'PCB data'!V$39, "ERROR")))</f>
        <v/>
      </c>
      <c r="X29" s="326" t="str">
        <f>IF('PCB data'!W29="","",IF(ISNUMBER('PCB data'!W29)=TRUE, IF('PCB data'!W29&lt;'PCB data'!W$39, "ERROR", 'PCB data'!W29), IF('PCB data'!W29="&lt;LOD",'PCB data'!W$39, "ERROR")))</f>
        <v/>
      </c>
      <c r="Y29" s="284" t="str">
        <f>IF('PCB data'!X29="","",IF(ISNUMBER('PCB data'!X29)=TRUE, IF('PCB data'!X29&lt;'PCB data'!X$39, "ERROR", 'PCB data'!X29), IF('PCB data'!X29="&lt;LOD",'PCB data'!X$39, "ERROR")))</f>
        <v/>
      </c>
      <c r="Z29" s="284" t="str">
        <f>IF('PCB data'!Y29="","",IF(ISNUMBER('PCB data'!Y29)=TRUE, IF('PCB data'!Y29&lt;'PCB data'!Y$39, "ERROR", 'PCB data'!Y29), IF('PCB data'!Y29="&lt;LOD",'PCB data'!Y$39, "ERROR")))</f>
        <v/>
      </c>
      <c r="AA29" s="284" t="str">
        <f>IF('PCB data'!Z29="","",IF(ISNUMBER('PCB data'!Z29)=TRUE, IF('PCB data'!Z29&lt;'PCB data'!Z$39, "ERROR", 'PCB data'!Z29), IF('PCB data'!Z29="&lt;LOD",'PCB data'!Z$39, "ERROR")))</f>
        <v/>
      </c>
      <c r="AB29" s="284" t="str">
        <f>IF('PCB data'!AA29="","",IF(ISNUMBER('PCB data'!AA29)=TRUE, IF('PCB data'!AA29&lt;'PCB data'!AA$39, "ERROR", 'PCB data'!AA29), IF('PCB data'!AA29="&lt;LOD",'PCB data'!AA$39, "ERROR")))</f>
        <v/>
      </c>
      <c r="AC29" s="284" t="str">
        <f>IF('PCB data'!AB29="","",IF(ISNUMBER('PCB data'!AB29)=TRUE, IF('PCB data'!AB29&lt;'PCB data'!AB$39, "ERROR", 'PCB data'!AB29), IF('PCB data'!AB29="&lt;LOD",'PCB data'!AB$39, "ERROR")))</f>
        <v/>
      </c>
      <c r="AD29" s="284" t="str">
        <f>IF('PCB data'!AC29="","",IF(ISNUMBER('PCB data'!AC29)=TRUE, IF('PCB data'!AC29&lt;'PCB data'!AC$39, "ERROR", 'PCB data'!AC29), IF('PCB data'!AC29="&lt;LOD",'PCB data'!AC$39, "ERROR")))</f>
        <v/>
      </c>
      <c r="AE29" s="284" t="str">
        <f>IF('PCB data'!AD29="","",IF(ISNUMBER('PCB data'!AD29)=TRUE, IF('PCB data'!AD29&lt;'PCB data'!AD$39, "ERROR", 'PCB data'!AD29), IF('PCB data'!AD29="&lt;LOD",'PCB data'!AD$39, "ERROR")))</f>
        <v/>
      </c>
      <c r="AF29" s="284" t="str">
        <f>IF('PCB data'!AE29="","",IF(ISNUMBER('PCB data'!AE29)=TRUE, IF('PCB data'!AE29&lt;'PCB data'!AE$39, "ERROR", 'PCB data'!AE29), IF('PCB data'!AE29="&lt;LOD",'PCB data'!AE$39, "ERROR")))</f>
        <v/>
      </c>
      <c r="AG29" s="284" t="str">
        <f>IF('PCB data'!AF29="","",IF(ISNUMBER('PCB data'!AF29)=TRUE, IF('PCB data'!AF29&lt;'PCB data'!AF$39, "ERROR", 'PCB data'!AF29), IF('PCB data'!AF29="&lt;LOD",'PCB data'!AF$39, "ERROR")))</f>
        <v/>
      </c>
      <c r="AH29" s="284" t="str">
        <f>IF('PCB data'!AG29="","",IF(ISNUMBER('PCB data'!AG29)=TRUE, IF('PCB data'!AG29&lt;'PCB data'!AG$39, "ERROR", 'PCB data'!AG29), IF('PCB data'!AG29="&lt;LOD",'PCB data'!AG$39, "ERROR")))</f>
        <v/>
      </c>
      <c r="AI29" s="284" t="str">
        <f>IF('PCB data'!AH29="","",IF(ISNUMBER('PCB data'!AH29)=TRUE, IF('PCB data'!AH29&lt;'PCB data'!AH$39, "ERROR", 'PCB data'!AH29), IF('PCB data'!AH29="&lt;LOD",'PCB data'!AH$39, "ERROR")))</f>
        <v/>
      </c>
      <c r="AJ29" s="148" t="str">
        <f>IF('PCB data'!AI29="","",IF(ISNUMBER('PCB data'!AI29)=TRUE, IF('PCB data'!AI29&lt;'PCB data'!AI$39, "ERROR", 'PCB data'!AI29), IF('PCB data'!AI29="&lt;LOD",'PCB data'!AI$39, "ERROR")))</f>
        <v/>
      </c>
      <c r="AK29" s="350" t="str">
        <f t="shared" si="0"/>
        <v/>
      </c>
      <c r="AL29" s="311" t="str">
        <f t="shared" si="1"/>
        <v/>
      </c>
      <c r="AM29" s="16"/>
    </row>
    <row r="30" spans="7:39" ht="20.100000000000001" customHeight="1" x14ac:dyDescent="0.2">
      <c r="G30" s="15"/>
      <c r="H30" s="42" t="str">
        <f>IF('PCB data'!H30="","",'PCB data'!H30)</f>
        <v/>
      </c>
      <c r="I30" s="43" t="str">
        <f>IF('PCB data'!I30="","",'PCB data'!I30)</f>
        <v/>
      </c>
      <c r="J30" s="278"/>
      <c r="K30" s="148" t="str">
        <f>IF('PCB data'!J30="","",'PCB data'!J30)</f>
        <v/>
      </c>
      <c r="L30" s="127" t="str">
        <f>IF('PCB data'!K30="","",IF(ISNUMBER('PCB data'!K30)=TRUE, IF('PCB data'!K30&lt;'PCB data'!K$39, "ERROR", 'PCB data'!K30), IF('PCB data'!K30="&lt;LOD",'PCB data'!K$39, "ERROR")))</f>
        <v/>
      </c>
      <c r="M30" s="326" t="str">
        <f>IF('PCB data'!L30="","",IF(ISNUMBER('PCB data'!L30)=TRUE, IF('PCB data'!L30&lt;'PCB data'!L$39, "ERROR", 'PCB data'!L30), IF('PCB data'!L30="&lt;LOD",'PCB data'!L$39, "ERROR")))</f>
        <v/>
      </c>
      <c r="N30" s="326" t="str">
        <f>IF('PCB data'!M30="","",IF(ISNUMBER('PCB data'!M30)=TRUE, IF('PCB data'!M30&lt;'PCB data'!M$39, "ERROR", 'PCB data'!M30), IF('PCB data'!M30="&lt;LOD",'PCB data'!M$39, "ERROR")))</f>
        <v/>
      </c>
      <c r="O30" s="326" t="str">
        <f>IF('PCB data'!N30="","",IF(ISNUMBER('PCB data'!N30)=TRUE, IF('PCB data'!N30&lt;'PCB data'!N$39, "ERROR", 'PCB data'!N30), IF('PCB data'!N30="&lt;LOD",'PCB data'!N$39, "ERROR")))</f>
        <v/>
      </c>
      <c r="P30" s="326" t="str">
        <f>IF('PCB data'!O30="","",IF(ISNUMBER('PCB data'!O30)=TRUE, IF('PCB data'!O30&lt;'PCB data'!O$39, "ERROR", 'PCB data'!O30), IF('PCB data'!O30="&lt;LOD",'PCB data'!O$39, "ERROR")))</f>
        <v/>
      </c>
      <c r="Q30" s="326" t="str">
        <f>IF('PCB data'!P30="","",IF(ISNUMBER('PCB data'!P30)=TRUE, IF('PCB data'!P30&lt;'PCB data'!P$39, "ERROR", 'PCB data'!P30), IF('PCB data'!P30="&lt;LOD",'PCB data'!P$39, "ERROR")))</f>
        <v/>
      </c>
      <c r="R30" s="326" t="str">
        <f>IF('PCB data'!Q30="","",IF(ISNUMBER('PCB data'!Q30)=TRUE, IF('PCB data'!Q30&lt;'PCB data'!Q$39, "ERROR", 'PCB data'!Q30), IF('PCB data'!Q30="&lt;LOD",'PCB data'!Q$39, "ERROR")))</f>
        <v/>
      </c>
      <c r="S30" s="326" t="str">
        <f>IF('PCB data'!R30="","",IF(ISNUMBER('PCB data'!R30)=TRUE, IF('PCB data'!R30&lt;'PCB data'!R$39, "ERROR", 'PCB data'!R30), IF('PCB data'!R30="&lt;LOD",'PCB data'!R$39, "ERROR")))</f>
        <v/>
      </c>
      <c r="T30" s="326" t="str">
        <f>IF('PCB data'!S30="","",IF(ISNUMBER('PCB data'!S30)=TRUE, IF('PCB data'!S30&lt;'PCB data'!S$39, "ERROR", 'PCB data'!S30), IF('PCB data'!S30="&lt;LOD",'PCB data'!S$39, "ERROR")))</f>
        <v/>
      </c>
      <c r="U30" s="326" t="str">
        <f>IF('PCB data'!T30="","",IF(ISNUMBER('PCB data'!T30)=TRUE, IF('PCB data'!T30&lt;'PCB data'!T$39, "ERROR", 'PCB data'!T30), IF('PCB data'!T30="&lt;LOD",'PCB data'!T$39, "ERROR")))</f>
        <v/>
      </c>
      <c r="V30" s="326" t="str">
        <f>IF('PCB data'!U30="","",IF(ISNUMBER('PCB data'!U30)=TRUE, IF('PCB data'!U30&lt;'PCB data'!U$39, "ERROR", 'PCB data'!U30), IF('PCB data'!U30="&lt;LOD",'PCB data'!U$39, "ERROR")))</f>
        <v/>
      </c>
      <c r="W30" s="326" t="str">
        <f>IF('PCB data'!V30="","",IF(ISNUMBER('PCB data'!V30)=TRUE, IF('PCB data'!V30&lt;'PCB data'!V$39, "ERROR", 'PCB data'!V30), IF('PCB data'!V30="&lt;LOD",'PCB data'!V$39, "ERROR")))</f>
        <v/>
      </c>
      <c r="X30" s="326" t="str">
        <f>IF('PCB data'!W30="","",IF(ISNUMBER('PCB data'!W30)=TRUE, IF('PCB data'!W30&lt;'PCB data'!W$39, "ERROR", 'PCB data'!W30), IF('PCB data'!W30="&lt;LOD",'PCB data'!W$39, "ERROR")))</f>
        <v/>
      </c>
      <c r="Y30" s="284" t="str">
        <f>IF('PCB data'!X30="","",IF(ISNUMBER('PCB data'!X30)=TRUE, IF('PCB data'!X30&lt;'PCB data'!X$39, "ERROR", 'PCB data'!X30), IF('PCB data'!X30="&lt;LOD",'PCB data'!X$39, "ERROR")))</f>
        <v/>
      </c>
      <c r="Z30" s="284" t="str">
        <f>IF('PCB data'!Y30="","",IF(ISNUMBER('PCB data'!Y30)=TRUE, IF('PCB data'!Y30&lt;'PCB data'!Y$39, "ERROR", 'PCB data'!Y30), IF('PCB data'!Y30="&lt;LOD",'PCB data'!Y$39, "ERROR")))</f>
        <v/>
      </c>
      <c r="AA30" s="284" t="str">
        <f>IF('PCB data'!Z30="","",IF(ISNUMBER('PCB data'!Z30)=TRUE, IF('PCB data'!Z30&lt;'PCB data'!Z$39, "ERROR", 'PCB data'!Z30), IF('PCB data'!Z30="&lt;LOD",'PCB data'!Z$39, "ERROR")))</f>
        <v/>
      </c>
      <c r="AB30" s="284" t="str">
        <f>IF('PCB data'!AA30="","",IF(ISNUMBER('PCB data'!AA30)=TRUE, IF('PCB data'!AA30&lt;'PCB data'!AA$39, "ERROR", 'PCB data'!AA30), IF('PCB data'!AA30="&lt;LOD",'PCB data'!AA$39, "ERROR")))</f>
        <v/>
      </c>
      <c r="AC30" s="284" t="str">
        <f>IF('PCB data'!AB30="","",IF(ISNUMBER('PCB data'!AB30)=TRUE, IF('PCB data'!AB30&lt;'PCB data'!AB$39, "ERROR", 'PCB data'!AB30), IF('PCB data'!AB30="&lt;LOD",'PCB data'!AB$39, "ERROR")))</f>
        <v/>
      </c>
      <c r="AD30" s="284" t="str">
        <f>IF('PCB data'!AC30="","",IF(ISNUMBER('PCB data'!AC30)=TRUE, IF('PCB data'!AC30&lt;'PCB data'!AC$39, "ERROR", 'PCB data'!AC30), IF('PCB data'!AC30="&lt;LOD",'PCB data'!AC$39, "ERROR")))</f>
        <v/>
      </c>
      <c r="AE30" s="284" t="str">
        <f>IF('PCB data'!AD30="","",IF(ISNUMBER('PCB data'!AD30)=TRUE, IF('PCB data'!AD30&lt;'PCB data'!AD$39, "ERROR", 'PCB data'!AD30), IF('PCB data'!AD30="&lt;LOD",'PCB data'!AD$39, "ERROR")))</f>
        <v/>
      </c>
      <c r="AF30" s="284" t="str">
        <f>IF('PCB data'!AE30="","",IF(ISNUMBER('PCB data'!AE30)=TRUE, IF('PCB data'!AE30&lt;'PCB data'!AE$39, "ERROR", 'PCB data'!AE30), IF('PCB data'!AE30="&lt;LOD",'PCB data'!AE$39, "ERROR")))</f>
        <v/>
      </c>
      <c r="AG30" s="284" t="str">
        <f>IF('PCB data'!AF30="","",IF(ISNUMBER('PCB data'!AF30)=TRUE, IF('PCB data'!AF30&lt;'PCB data'!AF$39, "ERROR", 'PCB data'!AF30), IF('PCB data'!AF30="&lt;LOD",'PCB data'!AF$39, "ERROR")))</f>
        <v/>
      </c>
      <c r="AH30" s="284" t="str">
        <f>IF('PCB data'!AG30="","",IF(ISNUMBER('PCB data'!AG30)=TRUE, IF('PCB data'!AG30&lt;'PCB data'!AG$39, "ERROR", 'PCB data'!AG30), IF('PCB data'!AG30="&lt;LOD",'PCB data'!AG$39, "ERROR")))</f>
        <v/>
      </c>
      <c r="AI30" s="284" t="str">
        <f>IF('PCB data'!AH30="","",IF(ISNUMBER('PCB data'!AH30)=TRUE, IF('PCB data'!AH30&lt;'PCB data'!AH$39, "ERROR", 'PCB data'!AH30), IF('PCB data'!AH30="&lt;LOD",'PCB data'!AH$39, "ERROR")))</f>
        <v/>
      </c>
      <c r="AJ30" s="148" t="str">
        <f>IF('PCB data'!AI30="","",IF(ISNUMBER('PCB data'!AI30)=TRUE, IF('PCB data'!AI30&lt;'PCB data'!AI$39, "ERROR", 'PCB data'!AI30), IF('PCB data'!AI30="&lt;LOD",'PCB data'!AI$39, "ERROR")))</f>
        <v/>
      </c>
      <c r="AK30" s="350" t="str">
        <f t="shared" si="0"/>
        <v/>
      </c>
      <c r="AL30" s="311" t="str">
        <f t="shared" si="1"/>
        <v/>
      </c>
      <c r="AM30" s="16"/>
    </row>
    <row r="31" spans="7:39" ht="20.100000000000001" customHeight="1" x14ac:dyDescent="0.2">
      <c r="G31" s="15"/>
      <c r="H31" s="42" t="str">
        <f>IF('PCB data'!H31="","",'PCB data'!H31)</f>
        <v/>
      </c>
      <c r="I31" s="43" t="str">
        <f>IF('PCB data'!I31="","",'PCB data'!I31)</f>
        <v/>
      </c>
      <c r="J31" s="278"/>
      <c r="K31" s="148" t="str">
        <f>IF('PCB data'!J31="","",'PCB data'!J31)</f>
        <v/>
      </c>
      <c r="L31" s="127" t="str">
        <f>IF('PCB data'!K31="","",IF(ISNUMBER('PCB data'!K31)=TRUE, IF('PCB data'!K31&lt;'PCB data'!K$39, "ERROR", 'PCB data'!K31), IF('PCB data'!K31="&lt;LOD",'PCB data'!K$39, "ERROR")))</f>
        <v/>
      </c>
      <c r="M31" s="326" t="str">
        <f>IF('PCB data'!L31="","",IF(ISNUMBER('PCB data'!L31)=TRUE, IF('PCB data'!L31&lt;'PCB data'!L$39, "ERROR", 'PCB data'!L31), IF('PCB data'!L31="&lt;LOD",'PCB data'!L$39, "ERROR")))</f>
        <v/>
      </c>
      <c r="N31" s="326" t="str">
        <f>IF('PCB data'!M31="","",IF(ISNUMBER('PCB data'!M31)=TRUE, IF('PCB data'!M31&lt;'PCB data'!M$39, "ERROR", 'PCB data'!M31), IF('PCB data'!M31="&lt;LOD",'PCB data'!M$39, "ERROR")))</f>
        <v/>
      </c>
      <c r="O31" s="326" t="str">
        <f>IF('PCB data'!N31="","",IF(ISNUMBER('PCB data'!N31)=TRUE, IF('PCB data'!N31&lt;'PCB data'!N$39, "ERROR", 'PCB data'!N31), IF('PCB data'!N31="&lt;LOD",'PCB data'!N$39, "ERROR")))</f>
        <v/>
      </c>
      <c r="P31" s="326" t="str">
        <f>IF('PCB data'!O31="","",IF(ISNUMBER('PCB data'!O31)=TRUE, IF('PCB data'!O31&lt;'PCB data'!O$39, "ERROR", 'PCB data'!O31), IF('PCB data'!O31="&lt;LOD",'PCB data'!O$39, "ERROR")))</f>
        <v/>
      </c>
      <c r="Q31" s="326" t="str">
        <f>IF('PCB data'!P31="","",IF(ISNUMBER('PCB data'!P31)=TRUE, IF('PCB data'!P31&lt;'PCB data'!P$39, "ERROR", 'PCB data'!P31), IF('PCB data'!P31="&lt;LOD",'PCB data'!P$39, "ERROR")))</f>
        <v/>
      </c>
      <c r="R31" s="326" t="str">
        <f>IF('PCB data'!Q31="","",IF(ISNUMBER('PCB data'!Q31)=TRUE, IF('PCB data'!Q31&lt;'PCB data'!Q$39, "ERROR", 'PCB data'!Q31), IF('PCB data'!Q31="&lt;LOD",'PCB data'!Q$39, "ERROR")))</f>
        <v/>
      </c>
      <c r="S31" s="326" t="str">
        <f>IF('PCB data'!R31="","",IF(ISNUMBER('PCB data'!R31)=TRUE, IF('PCB data'!R31&lt;'PCB data'!R$39, "ERROR", 'PCB data'!R31), IF('PCB data'!R31="&lt;LOD",'PCB data'!R$39, "ERROR")))</f>
        <v/>
      </c>
      <c r="T31" s="326" t="str">
        <f>IF('PCB data'!S31="","",IF(ISNUMBER('PCB data'!S31)=TRUE, IF('PCB data'!S31&lt;'PCB data'!S$39, "ERROR", 'PCB data'!S31), IF('PCB data'!S31="&lt;LOD",'PCB data'!S$39, "ERROR")))</f>
        <v/>
      </c>
      <c r="U31" s="326" t="str">
        <f>IF('PCB data'!T31="","",IF(ISNUMBER('PCB data'!T31)=TRUE, IF('PCB data'!T31&lt;'PCB data'!T$39, "ERROR", 'PCB data'!T31), IF('PCB data'!T31="&lt;LOD",'PCB data'!T$39, "ERROR")))</f>
        <v/>
      </c>
      <c r="V31" s="326" t="str">
        <f>IF('PCB data'!U31="","",IF(ISNUMBER('PCB data'!U31)=TRUE, IF('PCB data'!U31&lt;'PCB data'!U$39, "ERROR", 'PCB data'!U31), IF('PCB data'!U31="&lt;LOD",'PCB data'!U$39, "ERROR")))</f>
        <v/>
      </c>
      <c r="W31" s="326" t="str">
        <f>IF('PCB data'!V31="","",IF(ISNUMBER('PCB data'!V31)=TRUE, IF('PCB data'!V31&lt;'PCB data'!V$39, "ERROR", 'PCB data'!V31), IF('PCB data'!V31="&lt;LOD",'PCB data'!V$39, "ERROR")))</f>
        <v/>
      </c>
      <c r="X31" s="326" t="str">
        <f>IF('PCB data'!W31="","",IF(ISNUMBER('PCB data'!W31)=TRUE, IF('PCB data'!W31&lt;'PCB data'!W$39, "ERROR", 'PCB data'!W31), IF('PCB data'!W31="&lt;LOD",'PCB data'!W$39, "ERROR")))</f>
        <v/>
      </c>
      <c r="Y31" s="284" t="str">
        <f>IF('PCB data'!X31="","",IF(ISNUMBER('PCB data'!X31)=TRUE, IF('PCB data'!X31&lt;'PCB data'!X$39, "ERROR", 'PCB data'!X31), IF('PCB data'!X31="&lt;LOD",'PCB data'!X$39, "ERROR")))</f>
        <v/>
      </c>
      <c r="Z31" s="284" t="str">
        <f>IF('PCB data'!Y31="","",IF(ISNUMBER('PCB data'!Y31)=TRUE, IF('PCB data'!Y31&lt;'PCB data'!Y$39, "ERROR", 'PCB data'!Y31), IF('PCB data'!Y31="&lt;LOD",'PCB data'!Y$39, "ERROR")))</f>
        <v/>
      </c>
      <c r="AA31" s="284" t="str">
        <f>IF('PCB data'!Z31="","",IF(ISNUMBER('PCB data'!Z31)=TRUE, IF('PCB data'!Z31&lt;'PCB data'!Z$39, "ERROR", 'PCB data'!Z31), IF('PCB data'!Z31="&lt;LOD",'PCB data'!Z$39, "ERROR")))</f>
        <v/>
      </c>
      <c r="AB31" s="284" t="str">
        <f>IF('PCB data'!AA31="","",IF(ISNUMBER('PCB data'!AA31)=TRUE, IF('PCB data'!AA31&lt;'PCB data'!AA$39, "ERROR", 'PCB data'!AA31), IF('PCB data'!AA31="&lt;LOD",'PCB data'!AA$39, "ERROR")))</f>
        <v/>
      </c>
      <c r="AC31" s="284" t="str">
        <f>IF('PCB data'!AB31="","",IF(ISNUMBER('PCB data'!AB31)=TRUE, IF('PCB data'!AB31&lt;'PCB data'!AB$39, "ERROR", 'PCB data'!AB31), IF('PCB data'!AB31="&lt;LOD",'PCB data'!AB$39, "ERROR")))</f>
        <v/>
      </c>
      <c r="AD31" s="284" t="str">
        <f>IF('PCB data'!AC31="","",IF(ISNUMBER('PCB data'!AC31)=TRUE, IF('PCB data'!AC31&lt;'PCB data'!AC$39, "ERROR", 'PCB data'!AC31), IF('PCB data'!AC31="&lt;LOD",'PCB data'!AC$39, "ERROR")))</f>
        <v/>
      </c>
      <c r="AE31" s="284" t="str">
        <f>IF('PCB data'!AD31="","",IF(ISNUMBER('PCB data'!AD31)=TRUE, IF('PCB data'!AD31&lt;'PCB data'!AD$39, "ERROR", 'PCB data'!AD31), IF('PCB data'!AD31="&lt;LOD",'PCB data'!AD$39, "ERROR")))</f>
        <v/>
      </c>
      <c r="AF31" s="284" t="str">
        <f>IF('PCB data'!AE31="","",IF(ISNUMBER('PCB data'!AE31)=TRUE, IF('PCB data'!AE31&lt;'PCB data'!AE$39, "ERROR", 'PCB data'!AE31), IF('PCB data'!AE31="&lt;LOD",'PCB data'!AE$39, "ERROR")))</f>
        <v/>
      </c>
      <c r="AG31" s="284" t="str">
        <f>IF('PCB data'!AF31="","",IF(ISNUMBER('PCB data'!AF31)=TRUE, IF('PCB data'!AF31&lt;'PCB data'!AF$39, "ERROR", 'PCB data'!AF31), IF('PCB data'!AF31="&lt;LOD",'PCB data'!AF$39, "ERROR")))</f>
        <v/>
      </c>
      <c r="AH31" s="284" t="str">
        <f>IF('PCB data'!AG31="","",IF(ISNUMBER('PCB data'!AG31)=TRUE, IF('PCB data'!AG31&lt;'PCB data'!AG$39, "ERROR", 'PCB data'!AG31), IF('PCB data'!AG31="&lt;LOD",'PCB data'!AG$39, "ERROR")))</f>
        <v/>
      </c>
      <c r="AI31" s="284" t="str">
        <f>IF('PCB data'!AH31="","",IF(ISNUMBER('PCB data'!AH31)=TRUE, IF('PCB data'!AH31&lt;'PCB data'!AH$39, "ERROR", 'PCB data'!AH31), IF('PCB data'!AH31="&lt;LOD",'PCB data'!AH$39, "ERROR")))</f>
        <v/>
      </c>
      <c r="AJ31" s="148" t="str">
        <f>IF('PCB data'!AI31="","",IF(ISNUMBER('PCB data'!AI31)=TRUE, IF('PCB data'!AI31&lt;'PCB data'!AI$39, "ERROR", 'PCB data'!AI31), IF('PCB data'!AI31="&lt;LOD",'PCB data'!AI$39, "ERROR")))</f>
        <v/>
      </c>
      <c r="AK31" s="350" t="str">
        <f t="shared" ref="AK31:AK38" si="2">IF(COUNT(AI31,AD31,Z31,U31,Q31,O31,L31)&lt;1,"",SUM(AI31,AD31,Z31,U31,Q31,O31,L31))</f>
        <v/>
      </c>
      <c r="AL31" s="311" t="str">
        <f t="shared" ref="AL31:AL38" si="3">IF(COUNT(L31:AJ31)&lt;1,"",(SUM(L31:AJ31)))</f>
        <v/>
      </c>
      <c r="AM31" s="16"/>
    </row>
    <row r="32" spans="7:39" ht="20.100000000000001" customHeight="1" x14ac:dyDescent="0.2">
      <c r="G32" s="15"/>
      <c r="H32" s="42" t="str">
        <f>IF('PCB data'!H32="","",'PCB data'!H32)</f>
        <v/>
      </c>
      <c r="I32" s="43" t="str">
        <f>IF('PCB data'!I32="","",'PCB data'!I32)</f>
        <v/>
      </c>
      <c r="J32" s="278"/>
      <c r="K32" s="148" t="str">
        <f>IF('PCB data'!J32="","",'PCB data'!J32)</f>
        <v/>
      </c>
      <c r="L32" s="127" t="str">
        <f>IF('PCB data'!K32="","",IF(ISNUMBER('PCB data'!K32)=TRUE, IF('PCB data'!K32&lt;'PCB data'!K$39, "ERROR", 'PCB data'!K32), IF('PCB data'!K32="&lt;LOD",'PCB data'!K$39, "ERROR")))</f>
        <v/>
      </c>
      <c r="M32" s="326" t="str">
        <f>IF('PCB data'!L32="","",IF(ISNUMBER('PCB data'!L32)=TRUE, IF('PCB data'!L32&lt;'PCB data'!L$39, "ERROR", 'PCB data'!L32), IF('PCB data'!L32="&lt;LOD",'PCB data'!L$39, "ERROR")))</f>
        <v/>
      </c>
      <c r="N32" s="326" t="str">
        <f>IF('PCB data'!M32="","",IF(ISNUMBER('PCB data'!M32)=TRUE, IF('PCB data'!M32&lt;'PCB data'!M$39, "ERROR", 'PCB data'!M32), IF('PCB data'!M32="&lt;LOD",'PCB data'!M$39, "ERROR")))</f>
        <v/>
      </c>
      <c r="O32" s="326" t="str">
        <f>IF('PCB data'!N32="","",IF(ISNUMBER('PCB data'!N32)=TRUE, IF('PCB data'!N32&lt;'PCB data'!N$39, "ERROR", 'PCB data'!N32), IF('PCB data'!N32="&lt;LOD",'PCB data'!N$39, "ERROR")))</f>
        <v/>
      </c>
      <c r="P32" s="326" t="str">
        <f>IF('PCB data'!O32="","",IF(ISNUMBER('PCB data'!O32)=TRUE, IF('PCB data'!O32&lt;'PCB data'!O$39, "ERROR", 'PCB data'!O32), IF('PCB data'!O32="&lt;LOD",'PCB data'!O$39, "ERROR")))</f>
        <v/>
      </c>
      <c r="Q32" s="326" t="str">
        <f>IF('PCB data'!P32="","",IF(ISNUMBER('PCB data'!P32)=TRUE, IF('PCB data'!P32&lt;'PCB data'!P$39, "ERROR", 'PCB data'!P32), IF('PCB data'!P32="&lt;LOD",'PCB data'!P$39, "ERROR")))</f>
        <v/>
      </c>
      <c r="R32" s="326" t="str">
        <f>IF('PCB data'!Q32="","",IF(ISNUMBER('PCB data'!Q32)=TRUE, IF('PCB data'!Q32&lt;'PCB data'!Q$39, "ERROR", 'PCB data'!Q32), IF('PCB data'!Q32="&lt;LOD",'PCB data'!Q$39, "ERROR")))</f>
        <v/>
      </c>
      <c r="S32" s="326" t="str">
        <f>IF('PCB data'!R32="","",IF(ISNUMBER('PCB data'!R32)=TRUE, IF('PCB data'!R32&lt;'PCB data'!R$39, "ERROR", 'PCB data'!R32), IF('PCB data'!R32="&lt;LOD",'PCB data'!R$39, "ERROR")))</f>
        <v/>
      </c>
      <c r="T32" s="326" t="str">
        <f>IF('PCB data'!S32="","",IF(ISNUMBER('PCB data'!S32)=TRUE, IF('PCB data'!S32&lt;'PCB data'!S$39, "ERROR", 'PCB data'!S32), IF('PCB data'!S32="&lt;LOD",'PCB data'!S$39, "ERROR")))</f>
        <v/>
      </c>
      <c r="U32" s="326" t="str">
        <f>IF('PCB data'!T32="","",IF(ISNUMBER('PCB data'!T32)=TRUE, IF('PCB data'!T32&lt;'PCB data'!T$39, "ERROR", 'PCB data'!T32), IF('PCB data'!T32="&lt;LOD",'PCB data'!T$39, "ERROR")))</f>
        <v/>
      </c>
      <c r="V32" s="326" t="str">
        <f>IF('PCB data'!U32="","",IF(ISNUMBER('PCB data'!U32)=TRUE, IF('PCB data'!U32&lt;'PCB data'!U$39, "ERROR", 'PCB data'!U32), IF('PCB data'!U32="&lt;LOD",'PCB data'!U$39, "ERROR")))</f>
        <v/>
      </c>
      <c r="W32" s="326" t="str">
        <f>IF('PCB data'!V32="","",IF(ISNUMBER('PCB data'!V32)=TRUE, IF('PCB data'!V32&lt;'PCB data'!V$39, "ERROR", 'PCB data'!V32), IF('PCB data'!V32="&lt;LOD",'PCB data'!V$39, "ERROR")))</f>
        <v/>
      </c>
      <c r="X32" s="326" t="str">
        <f>IF('PCB data'!W32="","",IF(ISNUMBER('PCB data'!W32)=TRUE, IF('PCB data'!W32&lt;'PCB data'!W$39, "ERROR", 'PCB data'!W32), IF('PCB data'!W32="&lt;LOD",'PCB data'!W$39, "ERROR")))</f>
        <v/>
      </c>
      <c r="Y32" s="284" t="str">
        <f>IF('PCB data'!X32="","",IF(ISNUMBER('PCB data'!X32)=TRUE, IF('PCB data'!X32&lt;'PCB data'!X$39, "ERROR", 'PCB data'!X32), IF('PCB data'!X32="&lt;LOD",'PCB data'!X$39, "ERROR")))</f>
        <v/>
      </c>
      <c r="Z32" s="284" t="str">
        <f>IF('PCB data'!Y32="","",IF(ISNUMBER('PCB data'!Y32)=TRUE, IF('PCB data'!Y32&lt;'PCB data'!Y$39, "ERROR", 'PCB data'!Y32), IF('PCB data'!Y32="&lt;LOD",'PCB data'!Y$39, "ERROR")))</f>
        <v/>
      </c>
      <c r="AA32" s="284" t="str">
        <f>IF('PCB data'!Z32="","",IF(ISNUMBER('PCB data'!Z32)=TRUE, IF('PCB data'!Z32&lt;'PCB data'!Z$39, "ERROR", 'PCB data'!Z32), IF('PCB data'!Z32="&lt;LOD",'PCB data'!Z$39, "ERROR")))</f>
        <v/>
      </c>
      <c r="AB32" s="284" t="str">
        <f>IF('PCB data'!AA32="","",IF(ISNUMBER('PCB data'!AA32)=TRUE, IF('PCB data'!AA32&lt;'PCB data'!AA$39, "ERROR", 'PCB data'!AA32), IF('PCB data'!AA32="&lt;LOD",'PCB data'!AA$39, "ERROR")))</f>
        <v/>
      </c>
      <c r="AC32" s="284" t="str">
        <f>IF('PCB data'!AB32="","",IF(ISNUMBER('PCB data'!AB32)=TRUE, IF('PCB data'!AB32&lt;'PCB data'!AB$39, "ERROR", 'PCB data'!AB32), IF('PCB data'!AB32="&lt;LOD",'PCB data'!AB$39, "ERROR")))</f>
        <v/>
      </c>
      <c r="AD32" s="284" t="str">
        <f>IF('PCB data'!AC32="","",IF(ISNUMBER('PCB data'!AC32)=TRUE, IF('PCB data'!AC32&lt;'PCB data'!AC$39, "ERROR", 'PCB data'!AC32), IF('PCB data'!AC32="&lt;LOD",'PCB data'!AC$39, "ERROR")))</f>
        <v/>
      </c>
      <c r="AE32" s="284" t="str">
        <f>IF('PCB data'!AD32="","",IF(ISNUMBER('PCB data'!AD32)=TRUE, IF('PCB data'!AD32&lt;'PCB data'!AD$39, "ERROR", 'PCB data'!AD32), IF('PCB data'!AD32="&lt;LOD",'PCB data'!AD$39, "ERROR")))</f>
        <v/>
      </c>
      <c r="AF32" s="284" t="str">
        <f>IF('PCB data'!AE32="","",IF(ISNUMBER('PCB data'!AE32)=TRUE, IF('PCB data'!AE32&lt;'PCB data'!AE$39, "ERROR", 'PCB data'!AE32), IF('PCB data'!AE32="&lt;LOD",'PCB data'!AE$39, "ERROR")))</f>
        <v/>
      </c>
      <c r="AG32" s="284" t="str">
        <f>IF('PCB data'!AF32="","",IF(ISNUMBER('PCB data'!AF32)=TRUE, IF('PCB data'!AF32&lt;'PCB data'!AF$39, "ERROR", 'PCB data'!AF32), IF('PCB data'!AF32="&lt;LOD",'PCB data'!AF$39, "ERROR")))</f>
        <v/>
      </c>
      <c r="AH32" s="284" t="str">
        <f>IF('PCB data'!AG32="","",IF(ISNUMBER('PCB data'!AG32)=TRUE, IF('PCB data'!AG32&lt;'PCB data'!AG$39, "ERROR", 'PCB data'!AG32), IF('PCB data'!AG32="&lt;LOD",'PCB data'!AG$39, "ERROR")))</f>
        <v/>
      </c>
      <c r="AI32" s="284" t="str">
        <f>IF('PCB data'!AH32="","",IF(ISNUMBER('PCB data'!AH32)=TRUE, IF('PCB data'!AH32&lt;'PCB data'!AH$39, "ERROR", 'PCB data'!AH32), IF('PCB data'!AH32="&lt;LOD",'PCB data'!AH$39, "ERROR")))</f>
        <v/>
      </c>
      <c r="AJ32" s="148" t="str">
        <f>IF('PCB data'!AI32="","",IF(ISNUMBER('PCB data'!AI32)=TRUE, IF('PCB data'!AI32&lt;'PCB data'!AI$39, "ERROR", 'PCB data'!AI32), IF('PCB data'!AI32="&lt;LOD",'PCB data'!AI$39, "ERROR")))</f>
        <v/>
      </c>
      <c r="AK32" s="350" t="str">
        <f t="shared" si="2"/>
        <v/>
      </c>
      <c r="AL32" s="311" t="str">
        <f t="shared" si="3"/>
        <v/>
      </c>
      <c r="AM32" s="16"/>
    </row>
    <row r="33" spans="7:39" ht="20.100000000000001" customHeight="1" x14ac:dyDescent="0.2">
      <c r="G33" s="15"/>
      <c r="H33" s="42" t="str">
        <f>IF('PCB data'!H33="","",'PCB data'!H33)</f>
        <v/>
      </c>
      <c r="I33" s="43" t="str">
        <f>IF('PCB data'!I33="","",'PCB data'!I33)</f>
        <v/>
      </c>
      <c r="J33" s="278"/>
      <c r="K33" s="148" t="str">
        <f>IF('PCB data'!J33="","",'PCB data'!J33)</f>
        <v/>
      </c>
      <c r="L33" s="127" t="str">
        <f>IF('PCB data'!K33="","",IF(ISNUMBER('PCB data'!K33)=TRUE, IF('PCB data'!K33&lt;'PCB data'!K$39, "ERROR", 'PCB data'!K33), IF('PCB data'!K33="&lt;LOD",'PCB data'!K$39, "ERROR")))</f>
        <v/>
      </c>
      <c r="M33" s="326" t="str">
        <f>IF('PCB data'!L33="","",IF(ISNUMBER('PCB data'!L33)=TRUE, IF('PCB data'!L33&lt;'PCB data'!L$39, "ERROR", 'PCB data'!L33), IF('PCB data'!L33="&lt;LOD",'PCB data'!L$39, "ERROR")))</f>
        <v/>
      </c>
      <c r="N33" s="326" t="str">
        <f>IF('PCB data'!M33="","",IF(ISNUMBER('PCB data'!M33)=TRUE, IF('PCB data'!M33&lt;'PCB data'!M$39, "ERROR", 'PCB data'!M33), IF('PCB data'!M33="&lt;LOD",'PCB data'!M$39, "ERROR")))</f>
        <v/>
      </c>
      <c r="O33" s="326" t="str">
        <f>IF('PCB data'!N33="","",IF(ISNUMBER('PCB data'!N33)=TRUE, IF('PCB data'!N33&lt;'PCB data'!N$39, "ERROR", 'PCB data'!N33), IF('PCB data'!N33="&lt;LOD",'PCB data'!N$39, "ERROR")))</f>
        <v/>
      </c>
      <c r="P33" s="326" t="str">
        <f>IF('PCB data'!O33="","",IF(ISNUMBER('PCB data'!O33)=TRUE, IF('PCB data'!O33&lt;'PCB data'!O$39, "ERROR", 'PCB data'!O33), IF('PCB data'!O33="&lt;LOD",'PCB data'!O$39, "ERROR")))</f>
        <v/>
      </c>
      <c r="Q33" s="326" t="str">
        <f>IF('PCB data'!P33="","",IF(ISNUMBER('PCB data'!P33)=TRUE, IF('PCB data'!P33&lt;'PCB data'!P$39, "ERROR", 'PCB data'!P33), IF('PCB data'!P33="&lt;LOD",'PCB data'!P$39, "ERROR")))</f>
        <v/>
      </c>
      <c r="R33" s="326" t="str">
        <f>IF('PCB data'!Q33="","",IF(ISNUMBER('PCB data'!Q33)=TRUE, IF('PCB data'!Q33&lt;'PCB data'!Q$39, "ERROR", 'PCB data'!Q33), IF('PCB data'!Q33="&lt;LOD",'PCB data'!Q$39, "ERROR")))</f>
        <v/>
      </c>
      <c r="S33" s="326" t="str">
        <f>IF('PCB data'!R33="","",IF(ISNUMBER('PCB data'!R33)=TRUE, IF('PCB data'!R33&lt;'PCB data'!R$39, "ERROR", 'PCB data'!R33), IF('PCB data'!R33="&lt;LOD",'PCB data'!R$39, "ERROR")))</f>
        <v/>
      </c>
      <c r="T33" s="326" t="str">
        <f>IF('PCB data'!S33="","",IF(ISNUMBER('PCB data'!S33)=TRUE, IF('PCB data'!S33&lt;'PCB data'!S$39, "ERROR", 'PCB data'!S33), IF('PCB data'!S33="&lt;LOD",'PCB data'!S$39, "ERROR")))</f>
        <v/>
      </c>
      <c r="U33" s="326" t="str">
        <f>IF('PCB data'!T33="","",IF(ISNUMBER('PCB data'!T33)=TRUE, IF('PCB data'!T33&lt;'PCB data'!T$39, "ERROR", 'PCB data'!T33), IF('PCB data'!T33="&lt;LOD",'PCB data'!T$39, "ERROR")))</f>
        <v/>
      </c>
      <c r="V33" s="326" t="str">
        <f>IF('PCB data'!U33="","",IF(ISNUMBER('PCB data'!U33)=TRUE, IF('PCB data'!U33&lt;'PCB data'!U$39, "ERROR", 'PCB data'!U33), IF('PCB data'!U33="&lt;LOD",'PCB data'!U$39, "ERROR")))</f>
        <v/>
      </c>
      <c r="W33" s="326" t="str">
        <f>IF('PCB data'!V33="","",IF(ISNUMBER('PCB data'!V33)=TRUE, IF('PCB data'!V33&lt;'PCB data'!V$39, "ERROR", 'PCB data'!V33), IF('PCB data'!V33="&lt;LOD",'PCB data'!V$39, "ERROR")))</f>
        <v/>
      </c>
      <c r="X33" s="326" t="str">
        <f>IF('PCB data'!W33="","",IF(ISNUMBER('PCB data'!W33)=TRUE, IF('PCB data'!W33&lt;'PCB data'!W$39, "ERROR", 'PCB data'!W33), IF('PCB data'!W33="&lt;LOD",'PCB data'!W$39, "ERROR")))</f>
        <v/>
      </c>
      <c r="Y33" s="284" t="str">
        <f>IF('PCB data'!X33="","",IF(ISNUMBER('PCB data'!X33)=TRUE, IF('PCB data'!X33&lt;'PCB data'!X$39, "ERROR", 'PCB data'!X33), IF('PCB data'!X33="&lt;LOD",'PCB data'!X$39, "ERROR")))</f>
        <v/>
      </c>
      <c r="Z33" s="284" t="str">
        <f>IF('PCB data'!Y33="","",IF(ISNUMBER('PCB data'!Y33)=TRUE, IF('PCB data'!Y33&lt;'PCB data'!Y$39, "ERROR", 'PCB data'!Y33), IF('PCB data'!Y33="&lt;LOD",'PCB data'!Y$39, "ERROR")))</f>
        <v/>
      </c>
      <c r="AA33" s="284" t="str">
        <f>IF('PCB data'!Z33="","",IF(ISNUMBER('PCB data'!Z33)=TRUE, IF('PCB data'!Z33&lt;'PCB data'!Z$39, "ERROR", 'PCB data'!Z33), IF('PCB data'!Z33="&lt;LOD",'PCB data'!Z$39, "ERROR")))</f>
        <v/>
      </c>
      <c r="AB33" s="284" t="str">
        <f>IF('PCB data'!AA33="","",IF(ISNUMBER('PCB data'!AA33)=TRUE, IF('PCB data'!AA33&lt;'PCB data'!AA$39, "ERROR", 'PCB data'!AA33), IF('PCB data'!AA33="&lt;LOD",'PCB data'!AA$39, "ERROR")))</f>
        <v/>
      </c>
      <c r="AC33" s="284" t="str">
        <f>IF('PCB data'!AB33="","",IF(ISNUMBER('PCB data'!AB33)=TRUE, IF('PCB data'!AB33&lt;'PCB data'!AB$39, "ERROR", 'PCB data'!AB33), IF('PCB data'!AB33="&lt;LOD",'PCB data'!AB$39, "ERROR")))</f>
        <v/>
      </c>
      <c r="AD33" s="284" t="str">
        <f>IF('PCB data'!AC33="","",IF(ISNUMBER('PCB data'!AC33)=TRUE, IF('PCB data'!AC33&lt;'PCB data'!AC$39, "ERROR", 'PCB data'!AC33), IF('PCB data'!AC33="&lt;LOD",'PCB data'!AC$39, "ERROR")))</f>
        <v/>
      </c>
      <c r="AE33" s="284" t="str">
        <f>IF('PCB data'!AD33="","",IF(ISNUMBER('PCB data'!AD33)=TRUE, IF('PCB data'!AD33&lt;'PCB data'!AD$39, "ERROR", 'PCB data'!AD33), IF('PCB data'!AD33="&lt;LOD",'PCB data'!AD$39, "ERROR")))</f>
        <v/>
      </c>
      <c r="AF33" s="284" t="str">
        <f>IF('PCB data'!AE33="","",IF(ISNUMBER('PCB data'!AE33)=TRUE, IF('PCB data'!AE33&lt;'PCB data'!AE$39, "ERROR", 'PCB data'!AE33), IF('PCB data'!AE33="&lt;LOD",'PCB data'!AE$39, "ERROR")))</f>
        <v/>
      </c>
      <c r="AG33" s="284" t="str">
        <f>IF('PCB data'!AF33="","",IF(ISNUMBER('PCB data'!AF33)=TRUE, IF('PCB data'!AF33&lt;'PCB data'!AF$39, "ERROR", 'PCB data'!AF33), IF('PCB data'!AF33="&lt;LOD",'PCB data'!AF$39, "ERROR")))</f>
        <v/>
      </c>
      <c r="AH33" s="284" t="str">
        <f>IF('PCB data'!AG33="","",IF(ISNUMBER('PCB data'!AG33)=TRUE, IF('PCB data'!AG33&lt;'PCB data'!AG$39, "ERROR", 'PCB data'!AG33), IF('PCB data'!AG33="&lt;LOD",'PCB data'!AG$39, "ERROR")))</f>
        <v/>
      </c>
      <c r="AI33" s="284" t="str">
        <f>IF('PCB data'!AH33="","",IF(ISNUMBER('PCB data'!AH33)=TRUE, IF('PCB data'!AH33&lt;'PCB data'!AH$39, "ERROR", 'PCB data'!AH33), IF('PCB data'!AH33="&lt;LOD",'PCB data'!AH$39, "ERROR")))</f>
        <v/>
      </c>
      <c r="AJ33" s="148" t="str">
        <f>IF('PCB data'!AI33="","",IF(ISNUMBER('PCB data'!AI33)=TRUE, IF('PCB data'!AI33&lt;'PCB data'!AI$39, "ERROR", 'PCB data'!AI33), IF('PCB data'!AI33="&lt;LOD",'PCB data'!AI$39, "ERROR")))</f>
        <v/>
      </c>
      <c r="AK33" s="350" t="str">
        <f t="shared" si="2"/>
        <v/>
      </c>
      <c r="AL33" s="311" t="str">
        <f t="shared" si="3"/>
        <v/>
      </c>
      <c r="AM33" s="16"/>
    </row>
    <row r="34" spans="7:39" ht="20.100000000000001" customHeight="1" x14ac:dyDescent="0.2">
      <c r="G34" s="15"/>
      <c r="H34" s="42" t="str">
        <f>IF('PCB data'!H34="","",'PCB data'!H34)</f>
        <v/>
      </c>
      <c r="I34" s="43" t="str">
        <f>IF('PCB data'!I34="","",'PCB data'!I34)</f>
        <v/>
      </c>
      <c r="J34" s="278"/>
      <c r="K34" s="148" t="str">
        <f>IF('PCB data'!J34="","",'PCB data'!J34)</f>
        <v/>
      </c>
      <c r="L34" s="127" t="str">
        <f>IF('PCB data'!K34="","",IF(ISNUMBER('PCB data'!K34)=TRUE, IF('PCB data'!K34&lt;'PCB data'!K$39, "ERROR", 'PCB data'!K34), IF('PCB data'!K34="&lt;LOD",'PCB data'!K$39, "ERROR")))</f>
        <v/>
      </c>
      <c r="M34" s="326" t="str">
        <f>IF('PCB data'!L34="","",IF(ISNUMBER('PCB data'!L34)=TRUE, IF('PCB data'!L34&lt;'PCB data'!L$39, "ERROR", 'PCB data'!L34), IF('PCB data'!L34="&lt;LOD",'PCB data'!L$39, "ERROR")))</f>
        <v/>
      </c>
      <c r="N34" s="326" t="str">
        <f>IF('PCB data'!M34="","",IF(ISNUMBER('PCB data'!M34)=TRUE, IF('PCB data'!M34&lt;'PCB data'!M$39, "ERROR", 'PCB data'!M34), IF('PCB data'!M34="&lt;LOD",'PCB data'!M$39, "ERROR")))</f>
        <v/>
      </c>
      <c r="O34" s="326" t="str">
        <f>IF('PCB data'!N34="","",IF(ISNUMBER('PCB data'!N34)=TRUE, IF('PCB data'!N34&lt;'PCB data'!N$39, "ERROR", 'PCB data'!N34), IF('PCB data'!N34="&lt;LOD",'PCB data'!N$39, "ERROR")))</f>
        <v/>
      </c>
      <c r="P34" s="326" t="str">
        <f>IF('PCB data'!O34="","",IF(ISNUMBER('PCB data'!O34)=TRUE, IF('PCB data'!O34&lt;'PCB data'!O$39, "ERROR", 'PCB data'!O34), IF('PCB data'!O34="&lt;LOD",'PCB data'!O$39, "ERROR")))</f>
        <v/>
      </c>
      <c r="Q34" s="326" t="str">
        <f>IF('PCB data'!P34="","",IF(ISNUMBER('PCB data'!P34)=TRUE, IF('PCB data'!P34&lt;'PCB data'!P$39, "ERROR", 'PCB data'!P34), IF('PCB data'!P34="&lt;LOD",'PCB data'!P$39, "ERROR")))</f>
        <v/>
      </c>
      <c r="R34" s="326" t="str">
        <f>IF('PCB data'!Q34="","",IF(ISNUMBER('PCB data'!Q34)=TRUE, IF('PCB data'!Q34&lt;'PCB data'!Q$39, "ERROR", 'PCB data'!Q34), IF('PCB data'!Q34="&lt;LOD",'PCB data'!Q$39, "ERROR")))</f>
        <v/>
      </c>
      <c r="S34" s="326" t="str">
        <f>IF('PCB data'!R34="","",IF(ISNUMBER('PCB data'!R34)=TRUE, IF('PCB data'!R34&lt;'PCB data'!R$39, "ERROR", 'PCB data'!R34), IF('PCB data'!R34="&lt;LOD",'PCB data'!R$39, "ERROR")))</f>
        <v/>
      </c>
      <c r="T34" s="326" t="str">
        <f>IF('PCB data'!S34="","",IF(ISNUMBER('PCB data'!S34)=TRUE, IF('PCB data'!S34&lt;'PCB data'!S$39, "ERROR", 'PCB data'!S34), IF('PCB data'!S34="&lt;LOD",'PCB data'!S$39, "ERROR")))</f>
        <v/>
      </c>
      <c r="U34" s="326" t="str">
        <f>IF('PCB data'!T34="","",IF(ISNUMBER('PCB data'!T34)=TRUE, IF('PCB data'!T34&lt;'PCB data'!T$39, "ERROR", 'PCB data'!T34), IF('PCB data'!T34="&lt;LOD",'PCB data'!T$39, "ERROR")))</f>
        <v/>
      </c>
      <c r="V34" s="326" t="str">
        <f>IF('PCB data'!U34="","",IF(ISNUMBER('PCB data'!U34)=TRUE, IF('PCB data'!U34&lt;'PCB data'!U$39, "ERROR", 'PCB data'!U34), IF('PCB data'!U34="&lt;LOD",'PCB data'!U$39, "ERROR")))</f>
        <v/>
      </c>
      <c r="W34" s="326" t="str">
        <f>IF('PCB data'!V34="","",IF(ISNUMBER('PCB data'!V34)=TRUE, IF('PCB data'!V34&lt;'PCB data'!V$39, "ERROR", 'PCB data'!V34), IF('PCB data'!V34="&lt;LOD",'PCB data'!V$39, "ERROR")))</f>
        <v/>
      </c>
      <c r="X34" s="326" t="str">
        <f>IF('PCB data'!W34="","",IF(ISNUMBER('PCB data'!W34)=TRUE, IF('PCB data'!W34&lt;'PCB data'!W$39, "ERROR", 'PCB data'!W34), IF('PCB data'!W34="&lt;LOD",'PCB data'!W$39, "ERROR")))</f>
        <v/>
      </c>
      <c r="Y34" s="284" t="str">
        <f>IF('PCB data'!X34="","",IF(ISNUMBER('PCB data'!X34)=TRUE, IF('PCB data'!X34&lt;'PCB data'!X$39, "ERROR", 'PCB data'!X34), IF('PCB data'!X34="&lt;LOD",'PCB data'!X$39, "ERROR")))</f>
        <v/>
      </c>
      <c r="Z34" s="284" t="str">
        <f>IF('PCB data'!Y34="","",IF(ISNUMBER('PCB data'!Y34)=TRUE, IF('PCB data'!Y34&lt;'PCB data'!Y$39, "ERROR", 'PCB data'!Y34), IF('PCB data'!Y34="&lt;LOD",'PCB data'!Y$39, "ERROR")))</f>
        <v/>
      </c>
      <c r="AA34" s="284" t="str">
        <f>IF('PCB data'!Z34="","",IF(ISNUMBER('PCB data'!Z34)=TRUE, IF('PCB data'!Z34&lt;'PCB data'!Z$39, "ERROR", 'PCB data'!Z34), IF('PCB data'!Z34="&lt;LOD",'PCB data'!Z$39, "ERROR")))</f>
        <v/>
      </c>
      <c r="AB34" s="284" t="str">
        <f>IF('PCB data'!AA34="","",IF(ISNUMBER('PCB data'!AA34)=TRUE, IF('PCB data'!AA34&lt;'PCB data'!AA$39, "ERROR", 'PCB data'!AA34), IF('PCB data'!AA34="&lt;LOD",'PCB data'!AA$39, "ERROR")))</f>
        <v/>
      </c>
      <c r="AC34" s="284" t="str">
        <f>IF('PCB data'!AB34="","",IF(ISNUMBER('PCB data'!AB34)=TRUE, IF('PCB data'!AB34&lt;'PCB data'!AB$39, "ERROR", 'PCB data'!AB34), IF('PCB data'!AB34="&lt;LOD",'PCB data'!AB$39, "ERROR")))</f>
        <v/>
      </c>
      <c r="AD34" s="284" t="str">
        <f>IF('PCB data'!AC34="","",IF(ISNUMBER('PCB data'!AC34)=TRUE, IF('PCB data'!AC34&lt;'PCB data'!AC$39, "ERROR", 'PCB data'!AC34), IF('PCB data'!AC34="&lt;LOD",'PCB data'!AC$39, "ERROR")))</f>
        <v/>
      </c>
      <c r="AE34" s="284" t="str">
        <f>IF('PCB data'!AD34="","",IF(ISNUMBER('PCB data'!AD34)=TRUE, IF('PCB data'!AD34&lt;'PCB data'!AD$39, "ERROR", 'PCB data'!AD34), IF('PCB data'!AD34="&lt;LOD",'PCB data'!AD$39, "ERROR")))</f>
        <v/>
      </c>
      <c r="AF34" s="284" t="str">
        <f>IF('PCB data'!AE34="","",IF(ISNUMBER('PCB data'!AE34)=TRUE, IF('PCB data'!AE34&lt;'PCB data'!AE$39, "ERROR", 'PCB data'!AE34), IF('PCB data'!AE34="&lt;LOD",'PCB data'!AE$39, "ERROR")))</f>
        <v/>
      </c>
      <c r="AG34" s="284" t="str">
        <f>IF('PCB data'!AF34="","",IF(ISNUMBER('PCB data'!AF34)=TRUE, IF('PCB data'!AF34&lt;'PCB data'!AF$39, "ERROR", 'PCB data'!AF34), IF('PCB data'!AF34="&lt;LOD",'PCB data'!AF$39, "ERROR")))</f>
        <v/>
      </c>
      <c r="AH34" s="284" t="str">
        <f>IF('PCB data'!AG34="","",IF(ISNUMBER('PCB data'!AG34)=TRUE, IF('PCB data'!AG34&lt;'PCB data'!AG$39, "ERROR", 'PCB data'!AG34), IF('PCB data'!AG34="&lt;LOD",'PCB data'!AG$39, "ERROR")))</f>
        <v/>
      </c>
      <c r="AI34" s="284" t="str">
        <f>IF('PCB data'!AH34="","",IF(ISNUMBER('PCB data'!AH34)=TRUE, IF('PCB data'!AH34&lt;'PCB data'!AH$39, "ERROR", 'PCB data'!AH34), IF('PCB data'!AH34="&lt;LOD",'PCB data'!AH$39, "ERROR")))</f>
        <v/>
      </c>
      <c r="AJ34" s="148" t="str">
        <f>IF('PCB data'!AI34="","",IF(ISNUMBER('PCB data'!AI34)=TRUE, IF('PCB data'!AI34&lt;'PCB data'!AI$39, "ERROR", 'PCB data'!AI34), IF('PCB data'!AI34="&lt;LOD",'PCB data'!AI$39, "ERROR")))</f>
        <v/>
      </c>
      <c r="AK34" s="350" t="str">
        <f t="shared" si="2"/>
        <v/>
      </c>
      <c r="AL34" s="311" t="str">
        <f t="shared" si="3"/>
        <v/>
      </c>
      <c r="AM34" s="16"/>
    </row>
    <row r="35" spans="7:39" ht="20.100000000000001" customHeight="1" x14ac:dyDescent="0.2">
      <c r="G35" s="15"/>
      <c r="H35" s="42" t="str">
        <f>IF('PCB data'!H35="","",'PCB data'!H35)</f>
        <v/>
      </c>
      <c r="I35" s="43" t="str">
        <f>IF('PCB data'!I35="","",'PCB data'!I35)</f>
        <v/>
      </c>
      <c r="J35" s="278"/>
      <c r="K35" s="148" t="str">
        <f>IF('PCB data'!J35="","",'PCB data'!J35)</f>
        <v/>
      </c>
      <c r="L35" s="127" t="str">
        <f>IF('PCB data'!K35="","",IF(ISNUMBER('PCB data'!K35)=TRUE, IF('PCB data'!K35&lt;'PCB data'!K$39, "ERROR", 'PCB data'!K35), IF('PCB data'!K35="&lt;LOD",'PCB data'!K$39, "ERROR")))</f>
        <v/>
      </c>
      <c r="M35" s="326" t="str">
        <f>IF('PCB data'!L35="","",IF(ISNUMBER('PCB data'!L35)=TRUE, IF('PCB data'!L35&lt;'PCB data'!L$39, "ERROR", 'PCB data'!L35), IF('PCB data'!L35="&lt;LOD",'PCB data'!L$39, "ERROR")))</f>
        <v/>
      </c>
      <c r="N35" s="326" t="str">
        <f>IF('PCB data'!M35="","",IF(ISNUMBER('PCB data'!M35)=TRUE, IF('PCB data'!M35&lt;'PCB data'!M$39, "ERROR", 'PCB data'!M35), IF('PCB data'!M35="&lt;LOD",'PCB data'!M$39, "ERROR")))</f>
        <v/>
      </c>
      <c r="O35" s="326" t="str">
        <f>IF('PCB data'!N35="","",IF(ISNUMBER('PCB data'!N35)=TRUE, IF('PCB data'!N35&lt;'PCB data'!N$39, "ERROR", 'PCB data'!N35), IF('PCB data'!N35="&lt;LOD",'PCB data'!N$39, "ERROR")))</f>
        <v/>
      </c>
      <c r="P35" s="326" t="str">
        <f>IF('PCB data'!O35="","",IF(ISNUMBER('PCB data'!O35)=TRUE, IF('PCB data'!O35&lt;'PCB data'!O$39, "ERROR", 'PCB data'!O35), IF('PCB data'!O35="&lt;LOD",'PCB data'!O$39, "ERROR")))</f>
        <v/>
      </c>
      <c r="Q35" s="326" t="str">
        <f>IF('PCB data'!P35="","",IF(ISNUMBER('PCB data'!P35)=TRUE, IF('PCB data'!P35&lt;'PCB data'!P$39, "ERROR", 'PCB data'!P35), IF('PCB data'!P35="&lt;LOD",'PCB data'!P$39, "ERROR")))</f>
        <v/>
      </c>
      <c r="R35" s="326" t="str">
        <f>IF('PCB data'!Q35="","",IF(ISNUMBER('PCB data'!Q35)=TRUE, IF('PCB data'!Q35&lt;'PCB data'!Q$39, "ERROR", 'PCB data'!Q35), IF('PCB data'!Q35="&lt;LOD",'PCB data'!Q$39, "ERROR")))</f>
        <v/>
      </c>
      <c r="S35" s="326" t="str">
        <f>IF('PCB data'!R35="","",IF(ISNUMBER('PCB data'!R35)=TRUE, IF('PCB data'!R35&lt;'PCB data'!R$39, "ERROR", 'PCB data'!R35), IF('PCB data'!R35="&lt;LOD",'PCB data'!R$39, "ERROR")))</f>
        <v/>
      </c>
      <c r="T35" s="326" t="str">
        <f>IF('PCB data'!S35="","",IF(ISNUMBER('PCB data'!S35)=TRUE, IF('PCB data'!S35&lt;'PCB data'!S$39, "ERROR", 'PCB data'!S35), IF('PCB data'!S35="&lt;LOD",'PCB data'!S$39, "ERROR")))</f>
        <v/>
      </c>
      <c r="U35" s="326" t="str">
        <f>IF('PCB data'!T35="","",IF(ISNUMBER('PCB data'!T35)=TRUE, IF('PCB data'!T35&lt;'PCB data'!T$39, "ERROR", 'PCB data'!T35), IF('PCB data'!T35="&lt;LOD",'PCB data'!T$39, "ERROR")))</f>
        <v/>
      </c>
      <c r="V35" s="326" t="str">
        <f>IF('PCB data'!U35="","",IF(ISNUMBER('PCB data'!U35)=TRUE, IF('PCB data'!U35&lt;'PCB data'!U$39, "ERROR", 'PCB data'!U35), IF('PCB data'!U35="&lt;LOD",'PCB data'!U$39, "ERROR")))</f>
        <v/>
      </c>
      <c r="W35" s="326" t="str">
        <f>IF('PCB data'!V35="","",IF(ISNUMBER('PCB data'!V35)=TRUE, IF('PCB data'!V35&lt;'PCB data'!V$39, "ERROR", 'PCB data'!V35), IF('PCB data'!V35="&lt;LOD",'PCB data'!V$39, "ERROR")))</f>
        <v/>
      </c>
      <c r="X35" s="326" t="str">
        <f>IF('PCB data'!W35="","",IF(ISNUMBER('PCB data'!W35)=TRUE, IF('PCB data'!W35&lt;'PCB data'!W$39, "ERROR", 'PCB data'!W35), IF('PCB data'!W35="&lt;LOD",'PCB data'!W$39, "ERROR")))</f>
        <v/>
      </c>
      <c r="Y35" s="284" t="str">
        <f>IF('PCB data'!X35="","",IF(ISNUMBER('PCB data'!X35)=TRUE, IF('PCB data'!X35&lt;'PCB data'!X$39, "ERROR", 'PCB data'!X35), IF('PCB data'!X35="&lt;LOD",'PCB data'!X$39, "ERROR")))</f>
        <v/>
      </c>
      <c r="Z35" s="284" t="str">
        <f>IF('PCB data'!Y35="","",IF(ISNUMBER('PCB data'!Y35)=TRUE, IF('PCB data'!Y35&lt;'PCB data'!Y$39, "ERROR", 'PCB data'!Y35), IF('PCB data'!Y35="&lt;LOD",'PCB data'!Y$39, "ERROR")))</f>
        <v/>
      </c>
      <c r="AA35" s="284" t="str">
        <f>IF('PCB data'!Z35="","",IF(ISNUMBER('PCB data'!Z35)=TRUE, IF('PCB data'!Z35&lt;'PCB data'!Z$39, "ERROR", 'PCB data'!Z35), IF('PCB data'!Z35="&lt;LOD",'PCB data'!Z$39, "ERROR")))</f>
        <v/>
      </c>
      <c r="AB35" s="284" t="str">
        <f>IF('PCB data'!AA35="","",IF(ISNUMBER('PCB data'!AA35)=TRUE, IF('PCB data'!AA35&lt;'PCB data'!AA$39, "ERROR", 'PCB data'!AA35), IF('PCB data'!AA35="&lt;LOD",'PCB data'!AA$39, "ERROR")))</f>
        <v/>
      </c>
      <c r="AC35" s="284" t="str">
        <f>IF('PCB data'!AB35="","",IF(ISNUMBER('PCB data'!AB35)=TRUE, IF('PCB data'!AB35&lt;'PCB data'!AB$39, "ERROR", 'PCB data'!AB35), IF('PCB data'!AB35="&lt;LOD",'PCB data'!AB$39, "ERROR")))</f>
        <v/>
      </c>
      <c r="AD35" s="284" t="str">
        <f>IF('PCB data'!AC35="","",IF(ISNUMBER('PCB data'!AC35)=TRUE, IF('PCB data'!AC35&lt;'PCB data'!AC$39, "ERROR", 'PCB data'!AC35), IF('PCB data'!AC35="&lt;LOD",'PCB data'!AC$39, "ERROR")))</f>
        <v/>
      </c>
      <c r="AE35" s="284" t="str">
        <f>IF('PCB data'!AD35="","",IF(ISNUMBER('PCB data'!AD35)=TRUE, IF('PCB data'!AD35&lt;'PCB data'!AD$39, "ERROR", 'PCB data'!AD35), IF('PCB data'!AD35="&lt;LOD",'PCB data'!AD$39, "ERROR")))</f>
        <v/>
      </c>
      <c r="AF35" s="284" t="str">
        <f>IF('PCB data'!AE35="","",IF(ISNUMBER('PCB data'!AE35)=TRUE, IF('PCB data'!AE35&lt;'PCB data'!AE$39, "ERROR", 'PCB data'!AE35), IF('PCB data'!AE35="&lt;LOD",'PCB data'!AE$39, "ERROR")))</f>
        <v/>
      </c>
      <c r="AG35" s="284" t="str">
        <f>IF('PCB data'!AF35="","",IF(ISNUMBER('PCB data'!AF35)=TRUE, IF('PCB data'!AF35&lt;'PCB data'!AF$39, "ERROR", 'PCB data'!AF35), IF('PCB data'!AF35="&lt;LOD",'PCB data'!AF$39, "ERROR")))</f>
        <v/>
      </c>
      <c r="AH35" s="284" t="str">
        <f>IF('PCB data'!AG35="","",IF(ISNUMBER('PCB data'!AG35)=TRUE, IF('PCB data'!AG35&lt;'PCB data'!AG$39, "ERROR", 'PCB data'!AG35), IF('PCB data'!AG35="&lt;LOD",'PCB data'!AG$39, "ERROR")))</f>
        <v/>
      </c>
      <c r="AI35" s="284" t="str">
        <f>IF('PCB data'!AH35="","",IF(ISNUMBER('PCB data'!AH35)=TRUE, IF('PCB data'!AH35&lt;'PCB data'!AH$39, "ERROR", 'PCB data'!AH35), IF('PCB data'!AH35="&lt;LOD",'PCB data'!AH$39, "ERROR")))</f>
        <v/>
      </c>
      <c r="AJ35" s="148" t="str">
        <f>IF('PCB data'!AI35="","",IF(ISNUMBER('PCB data'!AI35)=TRUE, IF('PCB data'!AI35&lt;'PCB data'!AI$39, "ERROR", 'PCB data'!AI35), IF('PCB data'!AI35="&lt;LOD",'PCB data'!AI$39, "ERROR")))</f>
        <v/>
      </c>
      <c r="AK35" s="350" t="str">
        <f t="shared" si="2"/>
        <v/>
      </c>
      <c r="AL35" s="311" t="str">
        <f t="shared" si="3"/>
        <v/>
      </c>
      <c r="AM35" s="16"/>
    </row>
    <row r="36" spans="7:39" ht="20.100000000000001" customHeight="1" x14ac:dyDescent="0.2">
      <c r="G36" s="15"/>
      <c r="H36" s="42" t="str">
        <f>IF('PCB data'!H36="","",'PCB data'!H36)</f>
        <v/>
      </c>
      <c r="I36" s="43" t="str">
        <f>IF('PCB data'!I36="","",'PCB data'!I36)</f>
        <v/>
      </c>
      <c r="J36" s="278"/>
      <c r="K36" s="148" t="str">
        <f>IF('PCB data'!J36="","",'PCB data'!J36)</f>
        <v/>
      </c>
      <c r="L36" s="127" t="str">
        <f>IF('PCB data'!K36="","",IF(ISNUMBER('PCB data'!K36)=TRUE, IF('PCB data'!K36&lt;'PCB data'!K$39, "ERROR", 'PCB data'!K36), IF('PCB data'!K36="&lt;LOD",'PCB data'!K$39, "ERROR")))</f>
        <v/>
      </c>
      <c r="M36" s="326" t="str">
        <f>IF('PCB data'!L36="","",IF(ISNUMBER('PCB data'!L36)=TRUE, IF('PCB data'!L36&lt;'PCB data'!L$39, "ERROR", 'PCB data'!L36), IF('PCB data'!L36="&lt;LOD",'PCB data'!L$39, "ERROR")))</f>
        <v/>
      </c>
      <c r="N36" s="326" t="str">
        <f>IF('PCB data'!M36="","",IF(ISNUMBER('PCB data'!M36)=TRUE, IF('PCB data'!M36&lt;'PCB data'!M$39, "ERROR", 'PCB data'!M36), IF('PCB data'!M36="&lt;LOD",'PCB data'!M$39, "ERROR")))</f>
        <v/>
      </c>
      <c r="O36" s="326" t="str">
        <f>IF('PCB data'!N36="","",IF(ISNUMBER('PCB data'!N36)=TRUE, IF('PCB data'!N36&lt;'PCB data'!N$39, "ERROR", 'PCB data'!N36), IF('PCB data'!N36="&lt;LOD",'PCB data'!N$39, "ERROR")))</f>
        <v/>
      </c>
      <c r="P36" s="326" t="str">
        <f>IF('PCB data'!O36="","",IF(ISNUMBER('PCB data'!O36)=TRUE, IF('PCB data'!O36&lt;'PCB data'!O$39, "ERROR", 'PCB data'!O36), IF('PCB data'!O36="&lt;LOD",'PCB data'!O$39, "ERROR")))</f>
        <v/>
      </c>
      <c r="Q36" s="326" t="str">
        <f>IF('PCB data'!P36="","",IF(ISNUMBER('PCB data'!P36)=TRUE, IF('PCB data'!P36&lt;'PCB data'!P$39, "ERROR", 'PCB data'!P36), IF('PCB data'!P36="&lt;LOD",'PCB data'!P$39, "ERROR")))</f>
        <v/>
      </c>
      <c r="R36" s="326" t="str">
        <f>IF('PCB data'!Q36="","",IF(ISNUMBER('PCB data'!Q36)=TRUE, IF('PCB data'!Q36&lt;'PCB data'!Q$39, "ERROR", 'PCB data'!Q36), IF('PCB data'!Q36="&lt;LOD",'PCB data'!Q$39, "ERROR")))</f>
        <v/>
      </c>
      <c r="S36" s="326" t="str">
        <f>IF('PCB data'!R36="","",IF(ISNUMBER('PCB data'!R36)=TRUE, IF('PCB data'!R36&lt;'PCB data'!R$39, "ERROR", 'PCB data'!R36), IF('PCB data'!R36="&lt;LOD",'PCB data'!R$39, "ERROR")))</f>
        <v/>
      </c>
      <c r="T36" s="326" t="str">
        <f>IF('PCB data'!S36="","",IF(ISNUMBER('PCB data'!S36)=TRUE, IF('PCB data'!S36&lt;'PCB data'!S$39, "ERROR", 'PCB data'!S36), IF('PCB data'!S36="&lt;LOD",'PCB data'!S$39, "ERROR")))</f>
        <v/>
      </c>
      <c r="U36" s="326" t="str">
        <f>IF('PCB data'!T36="","",IF(ISNUMBER('PCB data'!T36)=TRUE, IF('PCB data'!T36&lt;'PCB data'!T$39, "ERROR", 'PCB data'!T36), IF('PCB data'!T36="&lt;LOD",'PCB data'!T$39, "ERROR")))</f>
        <v/>
      </c>
      <c r="V36" s="326" t="str">
        <f>IF('PCB data'!U36="","",IF(ISNUMBER('PCB data'!U36)=TRUE, IF('PCB data'!U36&lt;'PCB data'!U$39, "ERROR", 'PCB data'!U36), IF('PCB data'!U36="&lt;LOD",'PCB data'!U$39, "ERROR")))</f>
        <v/>
      </c>
      <c r="W36" s="326" t="str">
        <f>IF('PCB data'!V36="","",IF(ISNUMBER('PCB data'!V36)=TRUE, IF('PCB data'!V36&lt;'PCB data'!V$39, "ERROR", 'PCB data'!V36), IF('PCB data'!V36="&lt;LOD",'PCB data'!V$39, "ERROR")))</f>
        <v/>
      </c>
      <c r="X36" s="326" t="str">
        <f>IF('PCB data'!W36="","",IF(ISNUMBER('PCB data'!W36)=TRUE, IF('PCB data'!W36&lt;'PCB data'!W$39, "ERROR", 'PCB data'!W36), IF('PCB data'!W36="&lt;LOD",'PCB data'!W$39, "ERROR")))</f>
        <v/>
      </c>
      <c r="Y36" s="284" t="str">
        <f>IF('PCB data'!X36="","",IF(ISNUMBER('PCB data'!X36)=TRUE, IF('PCB data'!X36&lt;'PCB data'!X$39, "ERROR", 'PCB data'!X36), IF('PCB data'!X36="&lt;LOD",'PCB data'!X$39, "ERROR")))</f>
        <v/>
      </c>
      <c r="Z36" s="284" t="str">
        <f>IF('PCB data'!Y36="","",IF(ISNUMBER('PCB data'!Y36)=TRUE, IF('PCB data'!Y36&lt;'PCB data'!Y$39, "ERROR", 'PCB data'!Y36), IF('PCB data'!Y36="&lt;LOD",'PCB data'!Y$39, "ERROR")))</f>
        <v/>
      </c>
      <c r="AA36" s="284" t="str">
        <f>IF('PCB data'!Z36="","",IF(ISNUMBER('PCB data'!Z36)=TRUE, IF('PCB data'!Z36&lt;'PCB data'!Z$39, "ERROR", 'PCB data'!Z36), IF('PCB data'!Z36="&lt;LOD",'PCB data'!Z$39, "ERROR")))</f>
        <v/>
      </c>
      <c r="AB36" s="284" t="str">
        <f>IF('PCB data'!AA36="","",IF(ISNUMBER('PCB data'!AA36)=TRUE, IF('PCB data'!AA36&lt;'PCB data'!AA$39, "ERROR", 'PCB data'!AA36), IF('PCB data'!AA36="&lt;LOD",'PCB data'!AA$39, "ERROR")))</f>
        <v/>
      </c>
      <c r="AC36" s="284" t="str">
        <f>IF('PCB data'!AB36="","",IF(ISNUMBER('PCB data'!AB36)=TRUE, IF('PCB data'!AB36&lt;'PCB data'!AB$39, "ERROR", 'PCB data'!AB36), IF('PCB data'!AB36="&lt;LOD",'PCB data'!AB$39, "ERROR")))</f>
        <v/>
      </c>
      <c r="AD36" s="284" t="str">
        <f>IF('PCB data'!AC36="","",IF(ISNUMBER('PCB data'!AC36)=TRUE, IF('PCB data'!AC36&lt;'PCB data'!AC$39, "ERROR", 'PCB data'!AC36), IF('PCB data'!AC36="&lt;LOD",'PCB data'!AC$39, "ERROR")))</f>
        <v/>
      </c>
      <c r="AE36" s="284" t="str">
        <f>IF('PCB data'!AD36="","",IF(ISNUMBER('PCB data'!AD36)=TRUE, IF('PCB data'!AD36&lt;'PCB data'!AD$39, "ERROR", 'PCB data'!AD36), IF('PCB data'!AD36="&lt;LOD",'PCB data'!AD$39, "ERROR")))</f>
        <v/>
      </c>
      <c r="AF36" s="284" t="str">
        <f>IF('PCB data'!AE36="","",IF(ISNUMBER('PCB data'!AE36)=TRUE, IF('PCB data'!AE36&lt;'PCB data'!AE$39, "ERROR", 'PCB data'!AE36), IF('PCB data'!AE36="&lt;LOD",'PCB data'!AE$39, "ERROR")))</f>
        <v/>
      </c>
      <c r="AG36" s="284" t="str">
        <f>IF('PCB data'!AF36="","",IF(ISNUMBER('PCB data'!AF36)=TRUE, IF('PCB data'!AF36&lt;'PCB data'!AF$39, "ERROR", 'PCB data'!AF36), IF('PCB data'!AF36="&lt;LOD",'PCB data'!AF$39, "ERROR")))</f>
        <v/>
      </c>
      <c r="AH36" s="284" t="str">
        <f>IF('PCB data'!AG36="","",IF(ISNUMBER('PCB data'!AG36)=TRUE, IF('PCB data'!AG36&lt;'PCB data'!AG$39, "ERROR", 'PCB data'!AG36), IF('PCB data'!AG36="&lt;LOD",'PCB data'!AG$39, "ERROR")))</f>
        <v/>
      </c>
      <c r="AI36" s="284" t="str">
        <f>IF('PCB data'!AH36="","",IF(ISNUMBER('PCB data'!AH36)=TRUE, IF('PCB data'!AH36&lt;'PCB data'!AH$39, "ERROR", 'PCB data'!AH36), IF('PCB data'!AH36="&lt;LOD",'PCB data'!AH$39, "ERROR")))</f>
        <v/>
      </c>
      <c r="AJ36" s="148" t="str">
        <f>IF('PCB data'!AI36="","",IF(ISNUMBER('PCB data'!AI36)=TRUE, IF('PCB data'!AI36&lt;'PCB data'!AI$39, "ERROR", 'PCB data'!AI36), IF('PCB data'!AI36="&lt;LOD",'PCB data'!AI$39, "ERROR")))</f>
        <v/>
      </c>
      <c r="AK36" s="350" t="str">
        <f t="shared" si="2"/>
        <v/>
      </c>
      <c r="AL36" s="311" t="str">
        <f t="shared" si="3"/>
        <v/>
      </c>
      <c r="AM36" s="16"/>
    </row>
    <row r="37" spans="7:39" ht="20.100000000000001" customHeight="1" x14ac:dyDescent="0.2">
      <c r="G37" s="15"/>
      <c r="H37" s="42" t="str">
        <f>IF('PCB data'!H37="","",'PCB data'!H37)</f>
        <v/>
      </c>
      <c r="I37" s="43" t="str">
        <f>IF('PCB data'!I37="","",'PCB data'!I37)</f>
        <v/>
      </c>
      <c r="J37" s="278"/>
      <c r="K37" s="148" t="str">
        <f>IF('PCB data'!J37="","",'PCB data'!J37)</f>
        <v/>
      </c>
      <c r="L37" s="127" t="str">
        <f>IF('PCB data'!K37="","",IF(ISNUMBER('PCB data'!K37)=TRUE, IF('PCB data'!K37&lt;'PCB data'!K$39, "ERROR", 'PCB data'!K37), IF('PCB data'!K37="&lt;LOD",'PCB data'!K$39, "ERROR")))</f>
        <v/>
      </c>
      <c r="M37" s="326" t="str">
        <f>IF('PCB data'!L37="","",IF(ISNUMBER('PCB data'!L37)=TRUE, IF('PCB data'!L37&lt;'PCB data'!L$39, "ERROR", 'PCB data'!L37), IF('PCB data'!L37="&lt;LOD",'PCB data'!L$39, "ERROR")))</f>
        <v/>
      </c>
      <c r="N37" s="326" t="str">
        <f>IF('PCB data'!M37="","",IF(ISNUMBER('PCB data'!M37)=TRUE, IF('PCB data'!M37&lt;'PCB data'!M$39, "ERROR", 'PCB data'!M37), IF('PCB data'!M37="&lt;LOD",'PCB data'!M$39, "ERROR")))</f>
        <v/>
      </c>
      <c r="O37" s="326" t="str">
        <f>IF('PCB data'!N37="","",IF(ISNUMBER('PCB data'!N37)=TRUE, IF('PCB data'!N37&lt;'PCB data'!N$39, "ERROR", 'PCB data'!N37), IF('PCB data'!N37="&lt;LOD",'PCB data'!N$39, "ERROR")))</f>
        <v/>
      </c>
      <c r="P37" s="326" t="str">
        <f>IF('PCB data'!O37="","",IF(ISNUMBER('PCB data'!O37)=TRUE, IF('PCB data'!O37&lt;'PCB data'!O$39, "ERROR", 'PCB data'!O37), IF('PCB data'!O37="&lt;LOD",'PCB data'!O$39, "ERROR")))</f>
        <v/>
      </c>
      <c r="Q37" s="326" t="str">
        <f>IF('PCB data'!P37="","",IF(ISNUMBER('PCB data'!P37)=TRUE, IF('PCB data'!P37&lt;'PCB data'!P$39, "ERROR", 'PCB data'!P37), IF('PCB data'!P37="&lt;LOD",'PCB data'!P$39, "ERROR")))</f>
        <v/>
      </c>
      <c r="R37" s="326" t="str">
        <f>IF('PCB data'!Q37="","",IF(ISNUMBER('PCB data'!Q37)=TRUE, IF('PCB data'!Q37&lt;'PCB data'!Q$39, "ERROR", 'PCB data'!Q37), IF('PCB data'!Q37="&lt;LOD",'PCB data'!Q$39, "ERROR")))</f>
        <v/>
      </c>
      <c r="S37" s="326" t="str">
        <f>IF('PCB data'!R37="","",IF(ISNUMBER('PCB data'!R37)=TRUE, IF('PCB data'!R37&lt;'PCB data'!R$39, "ERROR", 'PCB data'!R37), IF('PCB data'!R37="&lt;LOD",'PCB data'!R$39, "ERROR")))</f>
        <v/>
      </c>
      <c r="T37" s="326" t="str">
        <f>IF('PCB data'!S37="","",IF(ISNUMBER('PCB data'!S37)=TRUE, IF('PCB data'!S37&lt;'PCB data'!S$39, "ERROR", 'PCB data'!S37), IF('PCB data'!S37="&lt;LOD",'PCB data'!S$39, "ERROR")))</f>
        <v/>
      </c>
      <c r="U37" s="326" t="str">
        <f>IF('PCB data'!T37="","",IF(ISNUMBER('PCB data'!T37)=TRUE, IF('PCB data'!T37&lt;'PCB data'!T$39, "ERROR", 'PCB data'!T37), IF('PCB data'!T37="&lt;LOD",'PCB data'!T$39, "ERROR")))</f>
        <v/>
      </c>
      <c r="V37" s="326" t="str">
        <f>IF('PCB data'!U37="","",IF(ISNUMBER('PCB data'!U37)=TRUE, IF('PCB data'!U37&lt;'PCB data'!U$39, "ERROR", 'PCB data'!U37), IF('PCB data'!U37="&lt;LOD",'PCB data'!U$39, "ERROR")))</f>
        <v/>
      </c>
      <c r="W37" s="326" t="str">
        <f>IF('PCB data'!V37="","",IF(ISNUMBER('PCB data'!V37)=TRUE, IF('PCB data'!V37&lt;'PCB data'!V$39, "ERROR", 'PCB data'!V37), IF('PCB data'!V37="&lt;LOD",'PCB data'!V$39, "ERROR")))</f>
        <v/>
      </c>
      <c r="X37" s="326" t="str">
        <f>IF('PCB data'!W37="","",IF(ISNUMBER('PCB data'!W37)=TRUE, IF('PCB data'!W37&lt;'PCB data'!W$39, "ERROR", 'PCB data'!W37), IF('PCB data'!W37="&lt;LOD",'PCB data'!W$39, "ERROR")))</f>
        <v/>
      </c>
      <c r="Y37" s="284" t="str">
        <f>IF('PCB data'!X37="","",IF(ISNUMBER('PCB data'!X37)=TRUE, IF('PCB data'!X37&lt;'PCB data'!X$39, "ERROR", 'PCB data'!X37), IF('PCB data'!X37="&lt;LOD",'PCB data'!X$39, "ERROR")))</f>
        <v/>
      </c>
      <c r="Z37" s="284" t="str">
        <f>IF('PCB data'!Y37="","",IF(ISNUMBER('PCB data'!Y37)=TRUE, IF('PCB data'!Y37&lt;'PCB data'!Y$39, "ERROR", 'PCB data'!Y37), IF('PCB data'!Y37="&lt;LOD",'PCB data'!Y$39, "ERROR")))</f>
        <v/>
      </c>
      <c r="AA37" s="284" t="str">
        <f>IF('PCB data'!Z37="","",IF(ISNUMBER('PCB data'!Z37)=TRUE, IF('PCB data'!Z37&lt;'PCB data'!Z$39, "ERROR", 'PCB data'!Z37), IF('PCB data'!Z37="&lt;LOD",'PCB data'!Z$39, "ERROR")))</f>
        <v/>
      </c>
      <c r="AB37" s="284" t="str">
        <f>IF('PCB data'!AA37="","",IF(ISNUMBER('PCB data'!AA37)=TRUE, IF('PCB data'!AA37&lt;'PCB data'!AA$39, "ERROR", 'PCB data'!AA37), IF('PCB data'!AA37="&lt;LOD",'PCB data'!AA$39, "ERROR")))</f>
        <v/>
      </c>
      <c r="AC37" s="284" t="str">
        <f>IF('PCB data'!AB37="","",IF(ISNUMBER('PCB data'!AB37)=TRUE, IF('PCB data'!AB37&lt;'PCB data'!AB$39, "ERROR", 'PCB data'!AB37), IF('PCB data'!AB37="&lt;LOD",'PCB data'!AB$39, "ERROR")))</f>
        <v/>
      </c>
      <c r="AD37" s="284" t="str">
        <f>IF('PCB data'!AC37="","",IF(ISNUMBER('PCB data'!AC37)=TRUE, IF('PCB data'!AC37&lt;'PCB data'!AC$39, "ERROR", 'PCB data'!AC37), IF('PCB data'!AC37="&lt;LOD",'PCB data'!AC$39, "ERROR")))</f>
        <v/>
      </c>
      <c r="AE37" s="284" t="str">
        <f>IF('PCB data'!AD37="","",IF(ISNUMBER('PCB data'!AD37)=TRUE, IF('PCB data'!AD37&lt;'PCB data'!AD$39, "ERROR", 'PCB data'!AD37), IF('PCB data'!AD37="&lt;LOD",'PCB data'!AD$39, "ERROR")))</f>
        <v/>
      </c>
      <c r="AF37" s="284" t="str">
        <f>IF('PCB data'!AE37="","",IF(ISNUMBER('PCB data'!AE37)=TRUE, IF('PCB data'!AE37&lt;'PCB data'!AE$39, "ERROR", 'PCB data'!AE37), IF('PCB data'!AE37="&lt;LOD",'PCB data'!AE$39, "ERROR")))</f>
        <v/>
      </c>
      <c r="AG37" s="284" t="str">
        <f>IF('PCB data'!AF37="","",IF(ISNUMBER('PCB data'!AF37)=TRUE, IF('PCB data'!AF37&lt;'PCB data'!AF$39, "ERROR", 'PCB data'!AF37), IF('PCB data'!AF37="&lt;LOD",'PCB data'!AF$39, "ERROR")))</f>
        <v/>
      </c>
      <c r="AH37" s="284" t="str">
        <f>IF('PCB data'!AG37="","",IF(ISNUMBER('PCB data'!AG37)=TRUE, IF('PCB data'!AG37&lt;'PCB data'!AG$39, "ERROR", 'PCB data'!AG37), IF('PCB data'!AG37="&lt;LOD",'PCB data'!AG$39, "ERROR")))</f>
        <v/>
      </c>
      <c r="AI37" s="284" t="str">
        <f>IF('PCB data'!AH37="","",IF(ISNUMBER('PCB data'!AH37)=TRUE, IF('PCB data'!AH37&lt;'PCB data'!AH$39, "ERROR", 'PCB data'!AH37), IF('PCB data'!AH37="&lt;LOD",'PCB data'!AH$39, "ERROR")))</f>
        <v/>
      </c>
      <c r="AJ37" s="148" t="str">
        <f>IF('PCB data'!AI37="","",IF(ISNUMBER('PCB data'!AI37)=TRUE, IF('PCB data'!AI37&lt;'PCB data'!AI$39, "ERROR", 'PCB data'!AI37), IF('PCB data'!AI37="&lt;LOD",'PCB data'!AI$39, "ERROR")))</f>
        <v/>
      </c>
      <c r="AK37" s="350" t="str">
        <f t="shared" si="2"/>
        <v/>
      </c>
      <c r="AL37" s="311" t="str">
        <f t="shared" si="3"/>
        <v/>
      </c>
      <c r="AM37" s="16"/>
    </row>
    <row r="38" spans="7:39" ht="20.100000000000001" customHeight="1" thickBot="1" x14ac:dyDescent="0.25">
      <c r="G38" s="15"/>
      <c r="H38" s="47" t="str">
        <f>IF('PCB data'!H38="","",'PCB data'!H38)</f>
        <v/>
      </c>
      <c r="I38" s="48" t="str">
        <f>IF('PCB data'!I38="","",'PCB data'!I38)</f>
        <v/>
      </c>
      <c r="J38" s="287"/>
      <c r="K38" s="149" t="str">
        <f>IF('PCB data'!J38="","",'PCB data'!J38)</f>
        <v/>
      </c>
      <c r="L38" s="128" t="str">
        <f>IF('PCB data'!K38="","",IF(ISNUMBER('PCB data'!K38)=TRUE, IF('PCB data'!K38&lt;'PCB data'!K$39, "ERROR", 'PCB data'!K38), IF('PCB data'!K38="&lt;LOD",'PCB data'!K$39, "ERROR")))</f>
        <v/>
      </c>
      <c r="M38" s="327" t="str">
        <f>IF('PCB data'!L38="","",IF(ISNUMBER('PCB data'!L38)=TRUE, IF('PCB data'!L38&lt;'PCB data'!L$39, "ERROR", 'PCB data'!L38), IF('PCB data'!L38="&lt;LOD",'PCB data'!L$39, "ERROR")))</f>
        <v/>
      </c>
      <c r="N38" s="327" t="str">
        <f>IF('PCB data'!M38="","",IF(ISNUMBER('PCB data'!M38)=TRUE, IF('PCB data'!M38&lt;'PCB data'!M$39, "ERROR", 'PCB data'!M38), IF('PCB data'!M38="&lt;LOD",'PCB data'!M$39, "ERROR")))</f>
        <v/>
      </c>
      <c r="O38" s="327" t="str">
        <f>IF('PCB data'!N38="","",IF(ISNUMBER('PCB data'!N38)=TRUE, IF('PCB data'!N38&lt;'PCB data'!N$39, "ERROR", 'PCB data'!N38), IF('PCB data'!N38="&lt;LOD",'PCB data'!N$39, "ERROR")))</f>
        <v/>
      </c>
      <c r="P38" s="327" t="str">
        <f>IF('PCB data'!O38="","",IF(ISNUMBER('PCB data'!O38)=TRUE, IF('PCB data'!O38&lt;'PCB data'!O$39, "ERROR", 'PCB data'!O38), IF('PCB data'!O38="&lt;LOD",'PCB data'!O$39, "ERROR")))</f>
        <v/>
      </c>
      <c r="Q38" s="327" t="str">
        <f>IF('PCB data'!P38="","",IF(ISNUMBER('PCB data'!P38)=TRUE, IF('PCB data'!P38&lt;'PCB data'!P$39, "ERROR", 'PCB data'!P38), IF('PCB data'!P38="&lt;LOD",'PCB data'!P$39, "ERROR")))</f>
        <v/>
      </c>
      <c r="R38" s="327" t="str">
        <f>IF('PCB data'!Q38="","",IF(ISNUMBER('PCB data'!Q38)=TRUE, IF('PCB data'!Q38&lt;'PCB data'!Q$39, "ERROR", 'PCB data'!Q38), IF('PCB data'!Q38="&lt;LOD",'PCB data'!Q$39, "ERROR")))</f>
        <v/>
      </c>
      <c r="S38" s="327" t="str">
        <f>IF('PCB data'!R38="","",IF(ISNUMBER('PCB data'!R38)=TRUE, IF('PCB data'!R38&lt;'PCB data'!R$39, "ERROR", 'PCB data'!R38), IF('PCB data'!R38="&lt;LOD",'PCB data'!R$39, "ERROR")))</f>
        <v/>
      </c>
      <c r="T38" s="327" t="str">
        <f>IF('PCB data'!S38="","",IF(ISNUMBER('PCB data'!S38)=TRUE, IF('PCB data'!S38&lt;'PCB data'!S$39, "ERROR", 'PCB data'!S38), IF('PCB data'!S38="&lt;LOD",'PCB data'!S$39, "ERROR")))</f>
        <v/>
      </c>
      <c r="U38" s="327" t="str">
        <f>IF('PCB data'!T38="","",IF(ISNUMBER('PCB data'!T38)=TRUE, IF('PCB data'!T38&lt;'PCB data'!T$39, "ERROR", 'PCB data'!T38), IF('PCB data'!T38="&lt;LOD",'PCB data'!T$39, "ERROR")))</f>
        <v/>
      </c>
      <c r="V38" s="327" t="str">
        <f>IF('PCB data'!U38="","",IF(ISNUMBER('PCB data'!U38)=TRUE, IF('PCB data'!U38&lt;'PCB data'!U$39, "ERROR", 'PCB data'!U38), IF('PCB data'!U38="&lt;LOD",'PCB data'!U$39, "ERROR")))</f>
        <v/>
      </c>
      <c r="W38" s="327" t="str">
        <f>IF('PCB data'!V38="","",IF(ISNUMBER('PCB data'!V38)=TRUE, IF('PCB data'!V38&lt;'PCB data'!V$39, "ERROR", 'PCB data'!V38), IF('PCB data'!V38="&lt;LOD",'PCB data'!V$39, "ERROR")))</f>
        <v/>
      </c>
      <c r="X38" s="327" t="str">
        <f>IF('PCB data'!W38="","",IF(ISNUMBER('PCB data'!W38)=TRUE, IF('PCB data'!W38&lt;'PCB data'!W$39, "ERROR", 'PCB data'!W38), IF('PCB data'!W38="&lt;LOD",'PCB data'!W$39, "ERROR")))</f>
        <v/>
      </c>
      <c r="Y38" s="286" t="str">
        <f>IF('PCB data'!X38="","",IF(ISNUMBER('PCB data'!X38)=TRUE, IF('PCB data'!X38&lt;'PCB data'!X$39, "ERROR", 'PCB data'!X38), IF('PCB data'!X38="&lt;LOD",'PCB data'!X$39, "ERROR")))</f>
        <v/>
      </c>
      <c r="Z38" s="286" t="str">
        <f>IF('PCB data'!Y38="","",IF(ISNUMBER('PCB data'!Y38)=TRUE, IF('PCB data'!Y38&lt;'PCB data'!Y$39, "ERROR", 'PCB data'!Y38), IF('PCB data'!Y38="&lt;LOD",'PCB data'!Y$39, "ERROR")))</f>
        <v/>
      </c>
      <c r="AA38" s="286" t="str">
        <f>IF('PCB data'!Z38="","",IF(ISNUMBER('PCB data'!Z38)=TRUE, IF('PCB data'!Z38&lt;'PCB data'!Z$39, "ERROR", 'PCB data'!Z38), IF('PCB data'!Z38="&lt;LOD",'PCB data'!Z$39, "ERROR")))</f>
        <v/>
      </c>
      <c r="AB38" s="286" t="str">
        <f>IF('PCB data'!AA38="","",IF(ISNUMBER('PCB data'!AA38)=TRUE, IF('PCB data'!AA38&lt;'PCB data'!AA$39, "ERROR", 'PCB data'!AA38), IF('PCB data'!AA38="&lt;LOD",'PCB data'!AA$39, "ERROR")))</f>
        <v/>
      </c>
      <c r="AC38" s="286" t="str">
        <f>IF('PCB data'!AB38="","",IF(ISNUMBER('PCB data'!AB38)=TRUE, IF('PCB data'!AB38&lt;'PCB data'!AB$39, "ERROR", 'PCB data'!AB38), IF('PCB data'!AB38="&lt;LOD",'PCB data'!AB$39, "ERROR")))</f>
        <v/>
      </c>
      <c r="AD38" s="286" t="str">
        <f>IF('PCB data'!AC38="","",IF(ISNUMBER('PCB data'!AC38)=TRUE, IF('PCB data'!AC38&lt;'PCB data'!AC$39, "ERROR", 'PCB data'!AC38), IF('PCB data'!AC38="&lt;LOD",'PCB data'!AC$39, "ERROR")))</f>
        <v/>
      </c>
      <c r="AE38" s="286" t="str">
        <f>IF('PCB data'!AD38="","",IF(ISNUMBER('PCB data'!AD38)=TRUE, IF('PCB data'!AD38&lt;'PCB data'!AD$39, "ERROR", 'PCB data'!AD38), IF('PCB data'!AD38="&lt;LOD",'PCB data'!AD$39, "ERROR")))</f>
        <v/>
      </c>
      <c r="AF38" s="286" t="str">
        <f>IF('PCB data'!AE38="","",IF(ISNUMBER('PCB data'!AE38)=TRUE, IF('PCB data'!AE38&lt;'PCB data'!AE$39, "ERROR", 'PCB data'!AE38), IF('PCB data'!AE38="&lt;LOD",'PCB data'!AE$39, "ERROR")))</f>
        <v/>
      </c>
      <c r="AG38" s="286" t="str">
        <f>IF('PCB data'!AF38="","",IF(ISNUMBER('PCB data'!AF38)=TRUE, IF('PCB data'!AF38&lt;'PCB data'!AF$39, "ERROR", 'PCB data'!AF38), IF('PCB data'!AF38="&lt;LOD",'PCB data'!AF$39, "ERROR")))</f>
        <v/>
      </c>
      <c r="AH38" s="286" t="str">
        <f>IF('PCB data'!AG38="","",IF(ISNUMBER('PCB data'!AG38)=TRUE, IF('PCB data'!AG38&lt;'PCB data'!AG$39, "ERROR", 'PCB data'!AG38), IF('PCB data'!AG38="&lt;LOD",'PCB data'!AG$39, "ERROR")))</f>
        <v/>
      </c>
      <c r="AI38" s="286" t="str">
        <f>IF('PCB data'!AH38="","",IF(ISNUMBER('PCB data'!AH38)=TRUE, IF('PCB data'!AH38&lt;'PCB data'!AH$39, "ERROR", 'PCB data'!AH38), IF('PCB data'!AH38="&lt;LOD",'PCB data'!AH$39, "ERROR")))</f>
        <v/>
      </c>
      <c r="AJ38" s="149" t="str">
        <f>IF('PCB data'!AI38="","",IF(ISNUMBER('PCB data'!AI38)=TRUE, IF('PCB data'!AI38&lt;'PCB data'!AI$39, "ERROR", 'PCB data'!AI38), IF('PCB data'!AI38="&lt;LOD",'PCB data'!AI$39, "ERROR")))</f>
        <v/>
      </c>
      <c r="AK38" s="351" t="str">
        <f t="shared" si="2"/>
        <v/>
      </c>
      <c r="AL38" s="312" t="str">
        <f t="shared" si="3"/>
        <v/>
      </c>
      <c r="AM38" s="16"/>
    </row>
    <row r="39" spans="7:39" ht="19.5" customHeight="1" thickBot="1" x14ac:dyDescent="0.25">
      <c r="G39" s="15"/>
      <c r="H39" s="32"/>
      <c r="I39" s="33"/>
      <c r="J39" s="31" t="s">
        <v>39</v>
      </c>
      <c r="K39" s="150"/>
      <c r="L39" s="298" t="str">
        <f t="shared" ref="L39:AL39" si="4">IF(COUNT(L9:L38)&lt;1,"", AVERAGE(L9:L38))</f>
        <v/>
      </c>
      <c r="M39" s="328" t="str">
        <f t="shared" si="4"/>
        <v/>
      </c>
      <c r="N39" s="328" t="str">
        <f t="shared" si="4"/>
        <v/>
      </c>
      <c r="O39" s="328" t="str">
        <f t="shared" si="4"/>
        <v/>
      </c>
      <c r="P39" s="328" t="str">
        <f t="shared" si="4"/>
        <v/>
      </c>
      <c r="Q39" s="328" t="str">
        <f t="shared" si="4"/>
        <v/>
      </c>
      <c r="R39" s="328" t="str">
        <f t="shared" si="4"/>
        <v/>
      </c>
      <c r="S39" s="328" t="str">
        <f t="shared" si="4"/>
        <v/>
      </c>
      <c r="T39" s="328" t="str">
        <f t="shared" si="4"/>
        <v/>
      </c>
      <c r="U39" s="328" t="str">
        <f t="shared" si="4"/>
        <v/>
      </c>
      <c r="V39" s="328" t="str">
        <f t="shared" si="4"/>
        <v/>
      </c>
      <c r="W39" s="328" t="str">
        <f t="shared" si="4"/>
        <v/>
      </c>
      <c r="X39" s="328" t="str">
        <f t="shared" si="4"/>
        <v/>
      </c>
      <c r="Y39" s="299" t="str">
        <f t="shared" si="4"/>
        <v/>
      </c>
      <c r="Z39" s="299" t="str">
        <f t="shared" si="4"/>
        <v/>
      </c>
      <c r="AA39" s="299" t="str">
        <f t="shared" si="4"/>
        <v/>
      </c>
      <c r="AB39" s="299" t="str">
        <f t="shared" si="4"/>
        <v/>
      </c>
      <c r="AC39" s="299" t="str">
        <f t="shared" si="4"/>
        <v/>
      </c>
      <c r="AD39" s="299" t="str">
        <f t="shared" si="4"/>
        <v/>
      </c>
      <c r="AE39" s="299" t="str">
        <f t="shared" si="4"/>
        <v/>
      </c>
      <c r="AF39" s="299" t="str">
        <f t="shared" si="4"/>
        <v/>
      </c>
      <c r="AG39" s="299" t="str">
        <f t="shared" si="4"/>
        <v/>
      </c>
      <c r="AH39" s="299" t="str">
        <f t="shared" si="4"/>
        <v/>
      </c>
      <c r="AI39" s="299" t="str">
        <f t="shared" si="4"/>
        <v/>
      </c>
      <c r="AJ39" s="317" t="str">
        <f t="shared" si="4"/>
        <v/>
      </c>
      <c r="AK39" s="317" t="str">
        <f t="shared" si="4"/>
        <v/>
      </c>
      <c r="AL39" s="313" t="str">
        <f t="shared" si="4"/>
        <v/>
      </c>
      <c r="AM39" s="16"/>
    </row>
    <row r="40" spans="7:39" ht="19.5" customHeight="1" thickBot="1" x14ac:dyDescent="0.25">
      <c r="G40" s="15"/>
      <c r="H40" s="142"/>
      <c r="I40" s="142"/>
      <c r="J40" s="142"/>
      <c r="K40" s="151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6"/>
    </row>
    <row r="41" spans="7:39" ht="19.5" customHeight="1" thickBot="1" x14ac:dyDescent="0.25">
      <c r="G41" s="15"/>
      <c r="H41" s="32"/>
      <c r="I41" s="33"/>
      <c r="J41" s="33"/>
      <c r="K41" s="152" t="s">
        <v>124</v>
      </c>
      <c r="L41" s="329"/>
      <c r="M41" s="330"/>
      <c r="N41" s="330"/>
      <c r="O41" s="330"/>
      <c r="P41" s="330"/>
      <c r="Q41" s="330"/>
      <c r="R41" s="330"/>
      <c r="S41" s="329"/>
      <c r="T41" s="330"/>
      <c r="U41" s="330"/>
      <c r="V41" s="330"/>
      <c r="W41" s="330"/>
      <c r="X41" s="330"/>
      <c r="Y41" s="330"/>
      <c r="Z41" s="330"/>
      <c r="AA41" s="329"/>
      <c r="AB41" s="330"/>
      <c r="AC41" s="329"/>
      <c r="AD41" s="330"/>
      <c r="AE41" s="330"/>
      <c r="AF41" s="330"/>
      <c r="AG41" s="330"/>
      <c r="AH41" s="330"/>
      <c r="AI41" s="330"/>
      <c r="AJ41" s="330"/>
      <c r="AK41" s="330">
        <v>0.01</v>
      </c>
      <c r="AL41" s="352">
        <v>0.02</v>
      </c>
      <c r="AM41" s="164"/>
    </row>
    <row r="42" spans="7:39" ht="19.5" customHeight="1" thickBot="1" x14ac:dyDescent="0.25">
      <c r="G42" s="15"/>
      <c r="H42" s="32"/>
      <c r="I42" s="33"/>
      <c r="J42" s="33"/>
      <c r="K42" s="152" t="s">
        <v>180</v>
      </c>
      <c r="L42" s="353"/>
      <c r="M42" s="354"/>
      <c r="N42" s="354"/>
      <c r="O42" s="354"/>
      <c r="P42" s="354"/>
      <c r="Q42" s="354"/>
      <c r="R42" s="354"/>
      <c r="S42" s="353"/>
      <c r="T42" s="354"/>
      <c r="U42" s="354"/>
      <c r="V42" s="354"/>
      <c r="W42" s="354"/>
      <c r="X42" s="354"/>
      <c r="Y42" s="354"/>
      <c r="Z42" s="354"/>
      <c r="AA42" s="353"/>
      <c r="AB42" s="354"/>
      <c r="AC42" s="353"/>
      <c r="AD42" s="354"/>
      <c r="AE42" s="354"/>
      <c r="AF42" s="354"/>
      <c r="AG42" s="354"/>
      <c r="AH42" s="354"/>
      <c r="AI42" s="354"/>
      <c r="AJ42" s="354"/>
      <c r="AK42" s="354"/>
      <c r="AL42" s="355">
        <v>0.2</v>
      </c>
      <c r="AM42" s="164"/>
    </row>
    <row r="43" spans="7:39" ht="20.100000000000001" customHeight="1" thickBot="1" x14ac:dyDescent="0.25">
      <c r="G43" s="20"/>
      <c r="H43" s="17"/>
      <c r="I43" s="17"/>
      <c r="J43" s="17"/>
      <c r="K43" s="153"/>
      <c r="L43" s="153"/>
      <c r="M43" s="153"/>
      <c r="N43" s="153"/>
      <c r="O43" s="153"/>
      <c r="P43" s="153"/>
      <c r="Q43" s="153"/>
      <c r="R43" s="153"/>
      <c r="S43" s="153"/>
      <c r="T43" s="331"/>
      <c r="U43" s="331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8"/>
    </row>
    <row r="44" spans="7:39" ht="20.100000000000001" customHeight="1" x14ac:dyDescent="0.2">
      <c r="K44" s="145"/>
      <c r="AM44" s="11"/>
    </row>
    <row r="45" spans="7:39" ht="20.100000000000001" customHeight="1" x14ac:dyDescent="0.2">
      <c r="K45" s="145"/>
      <c r="AM45" s="11"/>
    </row>
    <row r="46" spans="7:39" ht="20.100000000000001" customHeight="1" thickBot="1" x14ac:dyDescent="0.25">
      <c r="H46" s="38" t="s">
        <v>208</v>
      </c>
      <c r="K46" s="145"/>
      <c r="AM46" s="11"/>
    </row>
    <row r="47" spans="7:39" ht="20.100000000000001" customHeight="1" thickBot="1" x14ac:dyDescent="0.25">
      <c r="G47" s="12"/>
      <c r="H47" s="13"/>
      <c r="I47" s="13"/>
      <c r="J47" s="13"/>
      <c r="K47" s="146"/>
      <c r="L47" s="146"/>
      <c r="M47" s="146"/>
      <c r="N47" s="146"/>
      <c r="O47" s="146"/>
      <c r="P47" s="146"/>
      <c r="Q47" s="146"/>
      <c r="R47" s="146"/>
      <c r="S47" s="146"/>
      <c r="T47" s="331"/>
      <c r="U47" s="331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"/>
    </row>
    <row r="48" spans="7:39" ht="20.100000000000001" customHeight="1" x14ac:dyDescent="0.2">
      <c r="G48" s="15"/>
      <c r="H48" s="473" t="s">
        <v>38</v>
      </c>
      <c r="I48" s="476" t="s">
        <v>52</v>
      </c>
      <c r="J48" s="476" t="s">
        <v>72</v>
      </c>
      <c r="K48" s="538" t="s">
        <v>63</v>
      </c>
      <c r="L48" s="529" t="s">
        <v>403</v>
      </c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0"/>
      <c r="AE48" s="530"/>
      <c r="AF48" s="530"/>
      <c r="AG48" s="530"/>
      <c r="AH48" s="530"/>
      <c r="AI48" s="530"/>
      <c r="AJ48" s="530"/>
      <c r="AK48" s="548" t="s">
        <v>151</v>
      </c>
      <c r="AL48" s="551" t="s">
        <v>152</v>
      </c>
      <c r="AM48" s="16"/>
    </row>
    <row r="49" spans="7:39" ht="40.5" customHeight="1" x14ac:dyDescent="0.2">
      <c r="G49" s="15"/>
      <c r="H49" s="474"/>
      <c r="I49" s="477"/>
      <c r="J49" s="477"/>
      <c r="K49" s="547"/>
      <c r="L49" s="335" t="s">
        <v>129</v>
      </c>
      <c r="M49" s="336" t="s">
        <v>130</v>
      </c>
      <c r="N49" s="336" t="s">
        <v>131</v>
      </c>
      <c r="O49" s="337" t="s">
        <v>132</v>
      </c>
      <c r="P49" s="336" t="s">
        <v>133</v>
      </c>
      <c r="Q49" s="337" t="s">
        <v>134</v>
      </c>
      <c r="R49" s="338" t="s">
        <v>135</v>
      </c>
      <c r="S49" s="338" t="s">
        <v>136</v>
      </c>
      <c r="T49" s="338" t="s">
        <v>137</v>
      </c>
      <c r="U49" s="339" t="s">
        <v>138</v>
      </c>
      <c r="V49" s="338" t="s">
        <v>139</v>
      </c>
      <c r="W49" s="338" t="s">
        <v>140</v>
      </c>
      <c r="X49" s="338" t="s">
        <v>141</v>
      </c>
      <c r="Y49" s="340" t="s">
        <v>128</v>
      </c>
      <c r="Z49" s="339" t="s">
        <v>142</v>
      </c>
      <c r="AA49" s="338" t="s">
        <v>179</v>
      </c>
      <c r="AB49" s="338" t="s">
        <v>143</v>
      </c>
      <c r="AC49" s="338" t="s">
        <v>144</v>
      </c>
      <c r="AD49" s="339" t="s">
        <v>145</v>
      </c>
      <c r="AE49" s="338" t="s">
        <v>146</v>
      </c>
      <c r="AF49" s="338" t="s">
        <v>147</v>
      </c>
      <c r="AG49" s="338" t="s">
        <v>148</v>
      </c>
      <c r="AH49" s="338" t="s">
        <v>176</v>
      </c>
      <c r="AI49" s="339" t="s">
        <v>149</v>
      </c>
      <c r="AJ49" s="341" t="s">
        <v>150</v>
      </c>
      <c r="AK49" s="549"/>
      <c r="AL49" s="552"/>
      <c r="AM49" s="16"/>
    </row>
    <row r="50" spans="7:39" ht="20.100000000000001" customHeight="1" thickBot="1" x14ac:dyDescent="0.25">
      <c r="G50" s="15"/>
      <c r="H50" s="475"/>
      <c r="I50" s="478"/>
      <c r="J50" s="478"/>
      <c r="K50" s="539"/>
      <c r="L50" s="342" t="s">
        <v>153</v>
      </c>
      <c r="M50" s="343" t="s">
        <v>154</v>
      </c>
      <c r="N50" s="343" t="s">
        <v>155</v>
      </c>
      <c r="O50" s="344" t="s">
        <v>156</v>
      </c>
      <c r="P50" s="343" t="s">
        <v>157</v>
      </c>
      <c r="Q50" s="344" t="s">
        <v>158</v>
      </c>
      <c r="R50" s="345" t="s">
        <v>159</v>
      </c>
      <c r="S50" s="345" t="s">
        <v>160</v>
      </c>
      <c r="T50" s="345" t="s">
        <v>163</v>
      </c>
      <c r="U50" s="346" t="s">
        <v>161</v>
      </c>
      <c r="V50" s="345" t="s">
        <v>162</v>
      </c>
      <c r="W50" s="345" t="s">
        <v>164</v>
      </c>
      <c r="X50" s="345" t="s">
        <v>165</v>
      </c>
      <c r="Y50" s="347" t="s">
        <v>175</v>
      </c>
      <c r="Z50" s="346" t="s">
        <v>166</v>
      </c>
      <c r="AA50" s="345" t="s">
        <v>178</v>
      </c>
      <c r="AB50" s="345" t="s">
        <v>167</v>
      </c>
      <c r="AC50" s="345" t="s">
        <v>168</v>
      </c>
      <c r="AD50" s="346" t="s">
        <v>169</v>
      </c>
      <c r="AE50" s="345" t="s">
        <v>170</v>
      </c>
      <c r="AF50" s="345" t="s">
        <v>171</v>
      </c>
      <c r="AG50" s="345" t="s">
        <v>172</v>
      </c>
      <c r="AH50" s="345" t="s">
        <v>177</v>
      </c>
      <c r="AI50" s="346" t="s">
        <v>173</v>
      </c>
      <c r="AJ50" s="348" t="s">
        <v>174</v>
      </c>
      <c r="AK50" s="550"/>
      <c r="AL50" s="553"/>
      <c r="AM50" s="16"/>
    </row>
    <row r="51" spans="7:39" ht="20.100000000000001" customHeight="1" x14ac:dyDescent="0.2">
      <c r="G51" s="15"/>
      <c r="H51" s="39" t="str">
        <f t="shared" ref="H51:K60" si="5">IF(H9="","",H9)</f>
        <v/>
      </c>
      <c r="I51" s="40" t="str">
        <f t="shared" si="5"/>
        <v/>
      </c>
      <c r="J51" s="40" t="str">
        <f t="shared" si="5"/>
        <v/>
      </c>
      <c r="K51" s="147" t="str">
        <f t="shared" si="5"/>
        <v/>
      </c>
      <c r="L51" s="297" t="str">
        <f>IF(L9="","",(('Physical Data'!$L9/100)*L9))</f>
        <v/>
      </c>
      <c r="M51" s="280" t="str">
        <f>IF(M9="","",(('Physical Data'!$L9/100)*M9))</f>
        <v/>
      </c>
      <c r="N51" s="280" t="str">
        <f>IF(N9="","",(('Physical Data'!$L9/100)*N9))</f>
        <v/>
      </c>
      <c r="O51" s="280" t="str">
        <f>IF(O9="","",(('Physical Data'!$L9/100)*O9))</f>
        <v/>
      </c>
      <c r="P51" s="280" t="str">
        <f>IF(P9="","",(('Physical Data'!$L9/100)*P9))</f>
        <v/>
      </c>
      <c r="Q51" s="280" t="str">
        <f>IF(Q9="","",(('Physical Data'!$L9/100)*Q9))</f>
        <v/>
      </c>
      <c r="R51" s="280" t="str">
        <f>IF(R9="","",(('Physical Data'!$L9/100)*R9))</f>
        <v/>
      </c>
      <c r="S51" s="147" t="str">
        <f>IF(S9="","",(('Physical Data'!$L9/100)*S9))</f>
        <v/>
      </c>
      <c r="T51" s="280" t="str">
        <f>IF(T9="","",(('Physical Data'!$L9/100)*T9))</f>
        <v/>
      </c>
      <c r="U51" s="280" t="str">
        <f>IF(U9="","",(('Physical Data'!$L9/100)*U9))</f>
        <v/>
      </c>
      <c r="V51" s="280" t="str">
        <f>IF(V9="","",(('Physical Data'!$L9/100)*V9))</f>
        <v/>
      </c>
      <c r="W51" s="280" t="str">
        <f>IF(W9="","",(('Physical Data'!$L9/100)*W9))</f>
        <v/>
      </c>
      <c r="X51" s="280" t="str">
        <f>IF(X9="","",(('Physical Data'!$L9/100)*X9))</f>
        <v/>
      </c>
      <c r="Y51" s="280" t="str">
        <f>IF(Y9="","",(('Physical Data'!$L9/100)*Y9))</f>
        <v/>
      </c>
      <c r="Z51" s="280" t="str">
        <f>IF(Z9="","",(('Physical Data'!$L9/100)*Z9))</f>
        <v/>
      </c>
      <c r="AA51" s="280" t="str">
        <f>IF(AA9="","",(('Physical Data'!$L9/100)*AA9))</f>
        <v/>
      </c>
      <c r="AB51" s="280" t="str">
        <f>IF(AB9="","",(('Physical Data'!$L9/100)*AB9))</f>
        <v/>
      </c>
      <c r="AC51" s="280" t="str">
        <f>IF(AC9="","",(('Physical Data'!$L9/100)*AC9))</f>
        <v/>
      </c>
      <c r="AD51" s="280" t="str">
        <f>IF(AD9="","",(('Physical Data'!$L9/100)*AD9))</f>
        <v/>
      </c>
      <c r="AE51" s="280" t="str">
        <f>IF(AE9="","",(('Physical Data'!$L9/100)*AE9))</f>
        <v/>
      </c>
      <c r="AF51" s="280" t="str">
        <f>IF(AF9="","",(('Physical Data'!$L9/100)*AF9))</f>
        <v/>
      </c>
      <c r="AG51" s="280" t="str">
        <f>IF(AG9="","",(('Physical Data'!$L9/100)*AG9))</f>
        <v/>
      </c>
      <c r="AH51" s="280" t="str">
        <f>IF(AH9="","",(('Physical Data'!$L9/100)*AH9))</f>
        <v/>
      </c>
      <c r="AI51" s="280" t="str">
        <f>IF(AI9="","",(('Physical Data'!$L9/100)*AI9))</f>
        <v/>
      </c>
      <c r="AJ51" s="147" t="str">
        <f>IF(AJ9="","",(('Physical Data'!$L9/100)*AJ9))</f>
        <v/>
      </c>
      <c r="AK51" s="349" t="str">
        <f>IF(AK9="","",(('Physical Data'!$L9/100)*AK9))</f>
        <v/>
      </c>
      <c r="AL51" s="310" t="str">
        <f>IF(AL9="","",(('Physical Data'!$L9/100)*AL9))</f>
        <v/>
      </c>
      <c r="AM51" s="16"/>
    </row>
    <row r="52" spans="7:39" ht="20.100000000000001" customHeight="1" x14ac:dyDescent="0.2">
      <c r="G52" s="15"/>
      <c r="H52" s="42" t="str">
        <f t="shared" si="5"/>
        <v/>
      </c>
      <c r="I52" s="43" t="str">
        <f t="shared" si="5"/>
        <v/>
      </c>
      <c r="J52" s="43" t="str">
        <f t="shared" si="5"/>
        <v/>
      </c>
      <c r="K52" s="148" t="str">
        <f t="shared" si="5"/>
        <v/>
      </c>
      <c r="L52" s="127" t="str">
        <f>IF(L10="","",(('Physical Data'!$L10/100)*L10))</f>
        <v/>
      </c>
      <c r="M52" s="284" t="str">
        <f>IF(M10="","",(('Physical Data'!$L10/100)*M10))</f>
        <v/>
      </c>
      <c r="N52" s="284" t="str">
        <f>IF(N10="","",(('Physical Data'!$L10/100)*N10))</f>
        <v/>
      </c>
      <c r="O52" s="284" t="str">
        <f>IF(O10="","",(('Physical Data'!$L10/100)*O10))</f>
        <v/>
      </c>
      <c r="P52" s="284" t="str">
        <f>IF(P10="","",(('Physical Data'!$L10/100)*P10))</f>
        <v/>
      </c>
      <c r="Q52" s="284" t="str">
        <f>IF(Q10="","",(('Physical Data'!$L10/100)*Q10))</f>
        <v/>
      </c>
      <c r="R52" s="284" t="str">
        <f>IF(R10="","",(('Physical Data'!$L10/100)*R10))</f>
        <v/>
      </c>
      <c r="S52" s="148" t="str">
        <f>IF(S10="","",(('Physical Data'!$L10/100)*S10))</f>
        <v/>
      </c>
      <c r="T52" s="284" t="str">
        <f>IF(T10="","",(('Physical Data'!$L10/100)*T10))</f>
        <v/>
      </c>
      <c r="U52" s="284" t="str">
        <f>IF(U10="","",(('Physical Data'!$L10/100)*U10))</f>
        <v/>
      </c>
      <c r="V52" s="284" t="str">
        <f>IF(V10="","",(('Physical Data'!$L10/100)*V10))</f>
        <v/>
      </c>
      <c r="W52" s="284" t="str">
        <f>IF(W10="","",(('Physical Data'!$L10/100)*W10))</f>
        <v/>
      </c>
      <c r="X52" s="284" t="str">
        <f>IF(X10="","",(('Physical Data'!$L10/100)*X10))</f>
        <v/>
      </c>
      <c r="Y52" s="284" t="str">
        <f>IF(Y10="","",(('Physical Data'!$L10/100)*Y10))</f>
        <v/>
      </c>
      <c r="Z52" s="284" t="str">
        <f>IF(Z10="","",(('Physical Data'!$L10/100)*Z10))</f>
        <v/>
      </c>
      <c r="AA52" s="284" t="str">
        <f>IF(AA10="","",(('Physical Data'!$L10/100)*AA10))</f>
        <v/>
      </c>
      <c r="AB52" s="284" t="str">
        <f>IF(AB10="","",(('Physical Data'!$L10/100)*AB10))</f>
        <v/>
      </c>
      <c r="AC52" s="284" t="str">
        <f>IF(AC10="","",(('Physical Data'!$L10/100)*AC10))</f>
        <v/>
      </c>
      <c r="AD52" s="284" t="str">
        <f>IF(AD10="","",(('Physical Data'!$L10/100)*AD10))</f>
        <v/>
      </c>
      <c r="AE52" s="284" t="str">
        <f>IF(AE10="","",(('Physical Data'!$L10/100)*AE10))</f>
        <v/>
      </c>
      <c r="AF52" s="284" t="str">
        <f>IF(AF10="","",(('Physical Data'!$L10/100)*AF10))</f>
        <v/>
      </c>
      <c r="AG52" s="284" t="str">
        <f>IF(AG10="","",(('Physical Data'!$L10/100)*AG10))</f>
        <v/>
      </c>
      <c r="AH52" s="284" t="str">
        <f>IF(AH10="","",(('Physical Data'!$L10/100)*AH10))</f>
        <v/>
      </c>
      <c r="AI52" s="284" t="str">
        <f>IF(AI10="","",(('Physical Data'!$L10/100)*AI10))</f>
        <v/>
      </c>
      <c r="AJ52" s="148" t="str">
        <f>IF(AJ10="","",(('Physical Data'!$L10/100)*AJ10))</f>
        <v/>
      </c>
      <c r="AK52" s="350" t="str">
        <f>IF(AK10="","",(('Physical Data'!$L10/100)*AK10))</f>
        <v/>
      </c>
      <c r="AL52" s="311" t="str">
        <f>IF(AL10="","",(('Physical Data'!$L10/100)*AL10))</f>
        <v/>
      </c>
      <c r="AM52" s="16"/>
    </row>
    <row r="53" spans="7:39" ht="20.100000000000001" customHeight="1" x14ac:dyDescent="0.2">
      <c r="G53" s="15"/>
      <c r="H53" s="42" t="str">
        <f t="shared" si="5"/>
        <v/>
      </c>
      <c r="I53" s="43" t="str">
        <f t="shared" si="5"/>
        <v/>
      </c>
      <c r="J53" s="43" t="str">
        <f t="shared" si="5"/>
        <v/>
      </c>
      <c r="K53" s="148" t="str">
        <f t="shared" si="5"/>
        <v/>
      </c>
      <c r="L53" s="127" t="str">
        <f>IF(L11="","",(('Physical Data'!$L11/100)*L11))</f>
        <v/>
      </c>
      <c r="M53" s="284" t="str">
        <f>IF(M11="","",(('Physical Data'!$L11/100)*M11))</f>
        <v/>
      </c>
      <c r="N53" s="284" t="str">
        <f>IF(N11="","",(('Physical Data'!$L11/100)*N11))</f>
        <v/>
      </c>
      <c r="O53" s="284" t="str">
        <f>IF(O11="","",(('Physical Data'!$L11/100)*O11))</f>
        <v/>
      </c>
      <c r="P53" s="284" t="str">
        <f>IF(P11="","",(('Physical Data'!$L11/100)*P11))</f>
        <v/>
      </c>
      <c r="Q53" s="284" t="str">
        <f>IF(Q11="","",(('Physical Data'!$L11/100)*Q11))</f>
        <v/>
      </c>
      <c r="R53" s="284" t="str">
        <f>IF(R11="","",(('Physical Data'!$L11/100)*R11))</f>
        <v/>
      </c>
      <c r="S53" s="148" t="str">
        <f>IF(S11="","",(('Physical Data'!$L11/100)*S11))</f>
        <v/>
      </c>
      <c r="T53" s="284" t="str">
        <f>IF(T11="","",(('Physical Data'!$L11/100)*T11))</f>
        <v/>
      </c>
      <c r="U53" s="284" t="str">
        <f>IF(U11="","",(('Physical Data'!$L11/100)*U11))</f>
        <v/>
      </c>
      <c r="V53" s="284" t="str">
        <f>IF(V11="","",(('Physical Data'!$L11/100)*V11))</f>
        <v/>
      </c>
      <c r="W53" s="284" t="str">
        <f>IF(W11="","",(('Physical Data'!$L11/100)*W11))</f>
        <v/>
      </c>
      <c r="X53" s="284" t="str">
        <f>IF(X11="","",(('Physical Data'!$L11/100)*X11))</f>
        <v/>
      </c>
      <c r="Y53" s="284" t="str">
        <f>IF(Y11="","",(('Physical Data'!$L11/100)*Y11))</f>
        <v/>
      </c>
      <c r="Z53" s="284" t="str">
        <f>IF(Z11="","",(('Physical Data'!$L11/100)*Z11))</f>
        <v/>
      </c>
      <c r="AA53" s="284" t="str">
        <f>IF(AA11="","",(('Physical Data'!$L11/100)*AA11))</f>
        <v/>
      </c>
      <c r="AB53" s="284" t="str">
        <f>IF(AB11="","",(('Physical Data'!$L11/100)*AB11))</f>
        <v/>
      </c>
      <c r="AC53" s="284" t="str">
        <f>IF(AC11="","",(('Physical Data'!$L11/100)*AC11))</f>
        <v/>
      </c>
      <c r="AD53" s="284" t="str">
        <f>IF(AD11="","",(('Physical Data'!$L11/100)*AD11))</f>
        <v/>
      </c>
      <c r="AE53" s="284" t="str">
        <f>IF(AE11="","",(('Physical Data'!$L11/100)*AE11))</f>
        <v/>
      </c>
      <c r="AF53" s="284" t="str">
        <f>IF(AF11="","",(('Physical Data'!$L11/100)*AF11))</f>
        <v/>
      </c>
      <c r="AG53" s="284" t="str">
        <f>IF(AG11="","",(('Physical Data'!$L11/100)*AG11))</f>
        <v/>
      </c>
      <c r="AH53" s="284" t="str">
        <f>IF(AH11="","",(('Physical Data'!$L11/100)*AH11))</f>
        <v/>
      </c>
      <c r="AI53" s="284" t="str">
        <f>IF(AI11="","",(('Physical Data'!$L11/100)*AI11))</f>
        <v/>
      </c>
      <c r="AJ53" s="148" t="str">
        <f>IF(AJ11="","",(('Physical Data'!$L11/100)*AJ11))</f>
        <v/>
      </c>
      <c r="AK53" s="350" t="str">
        <f>IF(AK11="","",(('Physical Data'!$L11/100)*AK11))</f>
        <v/>
      </c>
      <c r="AL53" s="311" t="str">
        <f>IF(AL11="","",(('Physical Data'!$L11/100)*AL11))</f>
        <v/>
      </c>
      <c r="AM53" s="16"/>
    </row>
    <row r="54" spans="7:39" ht="20.100000000000001" customHeight="1" x14ac:dyDescent="0.2">
      <c r="G54" s="15"/>
      <c r="H54" s="42" t="str">
        <f t="shared" si="5"/>
        <v/>
      </c>
      <c r="I54" s="43" t="str">
        <f t="shared" si="5"/>
        <v/>
      </c>
      <c r="J54" s="43" t="str">
        <f t="shared" si="5"/>
        <v/>
      </c>
      <c r="K54" s="148" t="str">
        <f t="shared" si="5"/>
        <v/>
      </c>
      <c r="L54" s="127" t="str">
        <f>IF(L12="","",(('Physical Data'!$L12/100)*L12))</f>
        <v/>
      </c>
      <c r="M54" s="284" t="str">
        <f>IF(M12="","",(('Physical Data'!$L12/100)*M12))</f>
        <v/>
      </c>
      <c r="N54" s="284" t="str">
        <f>IF(N12="","",(('Physical Data'!$L12/100)*N12))</f>
        <v/>
      </c>
      <c r="O54" s="284" t="str">
        <f>IF(O12="","",(('Physical Data'!$L12/100)*O12))</f>
        <v/>
      </c>
      <c r="P54" s="284" t="str">
        <f>IF(P12="","",(('Physical Data'!$L12/100)*P12))</f>
        <v/>
      </c>
      <c r="Q54" s="284" t="str">
        <f>IF(Q12="","",(('Physical Data'!$L12/100)*Q12))</f>
        <v/>
      </c>
      <c r="R54" s="284" t="str">
        <f>IF(R12="","",(('Physical Data'!$L12/100)*R12))</f>
        <v/>
      </c>
      <c r="S54" s="148" t="str">
        <f>IF(S12="","",(('Physical Data'!$L12/100)*S12))</f>
        <v/>
      </c>
      <c r="T54" s="284" t="str">
        <f>IF(T12="","",(('Physical Data'!$L12/100)*T12))</f>
        <v/>
      </c>
      <c r="U54" s="284" t="str">
        <f>IF(U12="","",(('Physical Data'!$L12/100)*U12))</f>
        <v/>
      </c>
      <c r="V54" s="284" t="str">
        <f>IF(V12="","",(('Physical Data'!$L12/100)*V12))</f>
        <v/>
      </c>
      <c r="W54" s="284" t="str">
        <f>IF(W12="","",(('Physical Data'!$L12/100)*W12))</f>
        <v/>
      </c>
      <c r="X54" s="284" t="str">
        <f>IF(X12="","",(('Physical Data'!$L12/100)*X12))</f>
        <v/>
      </c>
      <c r="Y54" s="284" t="str">
        <f>IF(Y12="","",(('Physical Data'!$L12/100)*Y12))</f>
        <v/>
      </c>
      <c r="Z54" s="284" t="str">
        <f>IF(Z12="","",(('Physical Data'!$L12/100)*Z12))</f>
        <v/>
      </c>
      <c r="AA54" s="284" t="str">
        <f>IF(AA12="","",(('Physical Data'!$L12/100)*AA12))</f>
        <v/>
      </c>
      <c r="AB54" s="284" t="str">
        <f>IF(AB12="","",(('Physical Data'!$L12/100)*AB12))</f>
        <v/>
      </c>
      <c r="AC54" s="284" t="str">
        <f>IF(AC12="","",(('Physical Data'!$L12/100)*AC12))</f>
        <v/>
      </c>
      <c r="AD54" s="284" t="str">
        <f>IF(AD12="","",(('Physical Data'!$L12/100)*AD12))</f>
        <v/>
      </c>
      <c r="AE54" s="284" t="str">
        <f>IF(AE12="","",(('Physical Data'!$L12/100)*AE12))</f>
        <v/>
      </c>
      <c r="AF54" s="284" t="str">
        <f>IF(AF12="","",(('Physical Data'!$L12/100)*AF12))</f>
        <v/>
      </c>
      <c r="AG54" s="284" t="str">
        <f>IF(AG12="","",(('Physical Data'!$L12/100)*AG12))</f>
        <v/>
      </c>
      <c r="AH54" s="284" t="str">
        <f>IF(AH12="","",(('Physical Data'!$L12/100)*AH12))</f>
        <v/>
      </c>
      <c r="AI54" s="284" t="str">
        <f>IF(AI12="","",(('Physical Data'!$L12/100)*AI12))</f>
        <v/>
      </c>
      <c r="AJ54" s="148" t="str">
        <f>IF(AJ12="","",(('Physical Data'!$L12/100)*AJ12))</f>
        <v/>
      </c>
      <c r="AK54" s="350" t="str">
        <f>IF(AK12="","",(('Physical Data'!$L12/100)*AK12))</f>
        <v/>
      </c>
      <c r="AL54" s="311" t="str">
        <f>IF(AL12="","",(('Physical Data'!$L12/100)*AL12))</f>
        <v/>
      </c>
      <c r="AM54" s="16"/>
    </row>
    <row r="55" spans="7:39" ht="20.100000000000001" customHeight="1" x14ac:dyDescent="0.2">
      <c r="G55" s="15"/>
      <c r="H55" s="42" t="str">
        <f t="shared" si="5"/>
        <v/>
      </c>
      <c r="I55" s="43" t="str">
        <f t="shared" si="5"/>
        <v/>
      </c>
      <c r="J55" s="43" t="str">
        <f t="shared" si="5"/>
        <v/>
      </c>
      <c r="K55" s="148" t="str">
        <f t="shared" si="5"/>
        <v/>
      </c>
      <c r="L55" s="127" t="str">
        <f>IF(L13="","",(('Physical Data'!$L13/100)*L13))</f>
        <v/>
      </c>
      <c r="M55" s="284" t="str">
        <f>IF(M13="","",(('Physical Data'!$L13/100)*M13))</f>
        <v/>
      </c>
      <c r="N55" s="284" t="str">
        <f>IF(N13="","",(('Physical Data'!$L13/100)*N13))</f>
        <v/>
      </c>
      <c r="O55" s="284" t="str">
        <f>IF(O13="","",(('Physical Data'!$L13/100)*O13))</f>
        <v/>
      </c>
      <c r="P55" s="284" t="str">
        <f>IF(P13="","",(('Physical Data'!$L13/100)*P13))</f>
        <v/>
      </c>
      <c r="Q55" s="284" t="str">
        <f>IF(Q13="","",(('Physical Data'!$L13/100)*Q13))</f>
        <v/>
      </c>
      <c r="R55" s="284" t="str">
        <f>IF(R13="","",(('Physical Data'!$L13/100)*R13))</f>
        <v/>
      </c>
      <c r="S55" s="148" t="str">
        <f>IF(S13="","",(('Physical Data'!$L13/100)*S13))</f>
        <v/>
      </c>
      <c r="T55" s="284" t="str">
        <f>IF(T13="","",(('Physical Data'!$L13/100)*T13))</f>
        <v/>
      </c>
      <c r="U55" s="284" t="str">
        <f>IF(U13="","",(('Physical Data'!$L13/100)*U13))</f>
        <v/>
      </c>
      <c r="V55" s="284" t="str">
        <f>IF(V13="","",(('Physical Data'!$L13/100)*V13))</f>
        <v/>
      </c>
      <c r="W55" s="284" t="str">
        <f>IF(W13="","",(('Physical Data'!$L13/100)*W13))</f>
        <v/>
      </c>
      <c r="X55" s="284" t="str">
        <f>IF(X13="","",(('Physical Data'!$L13/100)*X13))</f>
        <v/>
      </c>
      <c r="Y55" s="284" t="str">
        <f>IF(Y13="","",(('Physical Data'!$L13/100)*Y13))</f>
        <v/>
      </c>
      <c r="Z55" s="284" t="str">
        <f>IF(Z13="","",(('Physical Data'!$L13/100)*Z13))</f>
        <v/>
      </c>
      <c r="AA55" s="284" t="str">
        <f>IF(AA13="","",(('Physical Data'!$L13/100)*AA13))</f>
        <v/>
      </c>
      <c r="AB55" s="284" t="str">
        <f>IF(AB13="","",(('Physical Data'!$L13/100)*AB13))</f>
        <v/>
      </c>
      <c r="AC55" s="284" t="str">
        <f>IF(AC13="","",(('Physical Data'!$L13/100)*AC13))</f>
        <v/>
      </c>
      <c r="AD55" s="284" t="str">
        <f>IF(AD13="","",(('Physical Data'!$L13/100)*AD13))</f>
        <v/>
      </c>
      <c r="AE55" s="284" t="str">
        <f>IF(AE13="","",(('Physical Data'!$L13/100)*AE13))</f>
        <v/>
      </c>
      <c r="AF55" s="284" t="str">
        <f>IF(AF13="","",(('Physical Data'!$L13/100)*AF13))</f>
        <v/>
      </c>
      <c r="AG55" s="284" t="str">
        <f>IF(AG13="","",(('Physical Data'!$L13/100)*AG13))</f>
        <v/>
      </c>
      <c r="AH55" s="284" t="str">
        <f>IF(AH13="","",(('Physical Data'!$L13/100)*AH13))</f>
        <v/>
      </c>
      <c r="AI55" s="284" t="str">
        <f>IF(AI13="","",(('Physical Data'!$L13/100)*AI13))</f>
        <v/>
      </c>
      <c r="AJ55" s="148" t="str">
        <f>IF(AJ13="","",(('Physical Data'!$L13/100)*AJ13))</f>
        <v/>
      </c>
      <c r="AK55" s="350" t="str">
        <f>IF(AK13="","",(('Physical Data'!$L13/100)*AK13))</f>
        <v/>
      </c>
      <c r="AL55" s="311" t="str">
        <f>IF(AL13="","",(('Physical Data'!$L13/100)*AL13))</f>
        <v/>
      </c>
      <c r="AM55" s="16"/>
    </row>
    <row r="56" spans="7:39" ht="20.100000000000001" customHeight="1" x14ac:dyDescent="0.2">
      <c r="G56" s="15"/>
      <c r="H56" s="42" t="str">
        <f t="shared" si="5"/>
        <v/>
      </c>
      <c r="I56" s="43" t="str">
        <f t="shared" si="5"/>
        <v/>
      </c>
      <c r="J56" s="43" t="str">
        <f t="shared" si="5"/>
        <v/>
      </c>
      <c r="K56" s="148" t="str">
        <f t="shared" si="5"/>
        <v/>
      </c>
      <c r="L56" s="127" t="str">
        <f>IF(L14="","",(('Physical Data'!$L14/100)*L14))</f>
        <v/>
      </c>
      <c r="M56" s="284" t="str">
        <f>IF(M14="","",(('Physical Data'!$L14/100)*M14))</f>
        <v/>
      </c>
      <c r="N56" s="284" t="str">
        <f>IF(N14="","",(('Physical Data'!$L14/100)*N14))</f>
        <v/>
      </c>
      <c r="O56" s="284" t="str">
        <f>IF(O14="","",(('Physical Data'!$L14/100)*O14))</f>
        <v/>
      </c>
      <c r="P56" s="284" t="str">
        <f>IF(P14="","",(('Physical Data'!$L14/100)*P14))</f>
        <v/>
      </c>
      <c r="Q56" s="284" t="str">
        <f>IF(Q14="","",(('Physical Data'!$L14/100)*Q14))</f>
        <v/>
      </c>
      <c r="R56" s="284" t="str">
        <f>IF(R14="","",(('Physical Data'!$L14/100)*R14))</f>
        <v/>
      </c>
      <c r="S56" s="148" t="str">
        <f>IF(S14="","",(('Physical Data'!$L14/100)*S14))</f>
        <v/>
      </c>
      <c r="T56" s="284" t="str">
        <f>IF(T14="","",(('Physical Data'!$L14/100)*T14))</f>
        <v/>
      </c>
      <c r="U56" s="284" t="str">
        <f>IF(U14="","",(('Physical Data'!$L14/100)*U14))</f>
        <v/>
      </c>
      <c r="V56" s="284" t="str">
        <f>IF(V14="","",(('Physical Data'!$L14/100)*V14))</f>
        <v/>
      </c>
      <c r="W56" s="284" t="str">
        <f>IF(W14="","",(('Physical Data'!$L14/100)*W14))</f>
        <v/>
      </c>
      <c r="X56" s="284" t="str">
        <f>IF(X14="","",(('Physical Data'!$L14/100)*X14))</f>
        <v/>
      </c>
      <c r="Y56" s="284" t="str">
        <f>IF(Y14="","",(('Physical Data'!$L14/100)*Y14))</f>
        <v/>
      </c>
      <c r="Z56" s="284" t="str">
        <f>IF(Z14="","",(('Physical Data'!$L14/100)*Z14))</f>
        <v/>
      </c>
      <c r="AA56" s="284" t="str">
        <f>IF(AA14="","",(('Physical Data'!$L14/100)*AA14))</f>
        <v/>
      </c>
      <c r="AB56" s="284" t="str">
        <f>IF(AB14="","",(('Physical Data'!$L14/100)*AB14))</f>
        <v/>
      </c>
      <c r="AC56" s="284" t="str">
        <f>IF(AC14="","",(('Physical Data'!$L14/100)*AC14))</f>
        <v/>
      </c>
      <c r="AD56" s="284" t="str">
        <f>IF(AD14="","",(('Physical Data'!$L14/100)*AD14))</f>
        <v/>
      </c>
      <c r="AE56" s="284" t="str">
        <f>IF(AE14="","",(('Physical Data'!$L14/100)*AE14))</f>
        <v/>
      </c>
      <c r="AF56" s="284" t="str">
        <f>IF(AF14="","",(('Physical Data'!$L14/100)*AF14))</f>
        <v/>
      </c>
      <c r="AG56" s="284" t="str">
        <f>IF(AG14="","",(('Physical Data'!$L14/100)*AG14))</f>
        <v/>
      </c>
      <c r="AH56" s="284" t="str">
        <f>IF(AH14="","",(('Physical Data'!$L14/100)*AH14))</f>
        <v/>
      </c>
      <c r="AI56" s="284" t="str">
        <f>IF(AI14="","",(('Physical Data'!$L14/100)*AI14))</f>
        <v/>
      </c>
      <c r="AJ56" s="148" t="str">
        <f>IF(AJ14="","",(('Physical Data'!$L14/100)*AJ14))</f>
        <v/>
      </c>
      <c r="AK56" s="350" t="str">
        <f>IF(AK14="","",(('Physical Data'!$L14/100)*AK14))</f>
        <v/>
      </c>
      <c r="AL56" s="311" t="str">
        <f>IF(AL14="","",(('Physical Data'!$L14/100)*AL14))</f>
        <v/>
      </c>
      <c r="AM56" s="16"/>
    </row>
    <row r="57" spans="7:39" ht="20.100000000000001" customHeight="1" x14ac:dyDescent="0.2">
      <c r="G57" s="15"/>
      <c r="H57" s="42" t="str">
        <f t="shared" si="5"/>
        <v/>
      </c>
      <c r="I57" s="43" t="str">
        <f t="shared" si="5"/>
        <v/>
      </c>
      <c r="J57" s="43" t="str">
        <f t="shared" si="5"/>
        <v/>
      </c>
      <c r="K57" s="148" t="str">
        <f t="shared" si="5"/>
        <v/>
      </c>
      <c r="L57" s="127" t="str">
        <f>IF(L15="","",(('Physical Data'!$L15/100)*L15))</f>
        <v/>
      </c>
      <c r="M57" s="284" t="str">
        <f>IF(M15="","",(('Physical Data'!$L15/100)*M15))</f>
        <v/>
      </c>
      <c r="N57" s="284" t="str">
        <f>IF(N15="","",(('Physical Data'!$L15/100)*N15))</f>
        <v/>
      </c>
      <c r="O57" s="284" t="str">
        <f>IF(O15="","",(('Physical Data'!$L15/100)*O15))</f>
        <v/>
      </c>
      <c r="P57" s="284" t="str">
        <f>IF(P15="","",(('Physical Data'!$L15/100)*P15))</f>
        <v/>
      </c>
      <c r="Q57" s="284" t="str">
        <f>IF(Q15="","",(('Physical Data'!$L15/100)*Q15))</f>
        <v/>
      </c>
      <c r="R57" s="284" t="str">
        <f>IF(R15="","",(('Physical Data'!$L15/100)*R15))</f>
        <v/>
      </c>
      <c r="S57" s="148" t="str">
        <f>IF(S15="","",(('Physical Data'!$L15/100)*S15))</f>
        <v/>
      </c>
      <c r="T57" s="284" t="str">
        <f>IF(T15="","",(('Physical Data'!$L15/100)*T15))</f>
        <v/>
      </c>
      <c r="U57" s="284" t="str">
        <f>IF(U15="","",(('Physical Data'!$L15/100)*U15))</f>
        <v/>
      </c>
      <c r="V57" s="284" t="str">
        <f>IF(V15="","",(('Physical Data'!$L15/100)*V15))</f>
        <v/>
      </c>
      <c r="W57" s="284" t="str">
        <f>IF(W15="","",(('Physical Data'!$L15/100)*W15))</f>
        <v/>
      </c>
      <c r="X57" s="284" t="str">
        <f>IF(X15="","",(('Physical Data'!$L15/100)*X15))</f>
        <v/>
      </c>
      <c r="Y57" s="284" t="str">
        <f>IF(Y15="","",(('Physical Data'!$L15/100)*Y15))</f>
        <v/>
      </c>
      <c r="Z57" s="284" t="str">
        <f>IF(Z15="","",(('Physical Data'!$L15/100)*Z15))</f>
        <v/>
      </c>
      <c r="AA57" s="284" t="str">
        <f>IF(AA15="","",(('Physical Data'!$L15/100)*AA15))</f>
        <v/>
      </c>
      <c r="AB57" s="284" t="str">
        <f>IF(AB15="","",(('Physical Data'!$L15/100)*AB15))</f>
        <v/>
      </c>
      <c r="AC57" s="284" t="str">
        <f>IF(AC15="","",(('Physical Data'!$L15/100)*AC15))</f>
        <v/>
      </c>
      <c r="AD57" s="284" t="str">
        <f>IF(AD15="","",(('Physical Data'!$L15/100)*AD15))</f>
        <v/>
      </c>
      <c r="AE57" s="284" t="str">
        <f>IF(AE15="","",(('Physical Data'!$L15/100)*AE15))</f>
        <v/>
      </c>
      <c r="AF57" s="284" t="str">
        <f>IF(AF15="","",(('Physical Data'!$L15/100)*AF15))</f>
        <v/>
      </c>
      <c r="AG57" s="284" t="str">
        <f>IF(AG15="","",(('Physical Data'!$L15/100)*AG15))</f>
        <v/>
      </c>
      <c r="AH57" s="284" t="str">
        <f>IF(AH15="","",(('Physical Data'!$L15/100)*AH15))</f>
        <v/>
      </c>
      <c r="AI57" s="284" t="str">
        <f>IF(AI15="","",(('Physical Data'!$L15/100)*AI15))</f>
        <v/>
      </c>
      <c r="AJ57" s="148" t="str">
        <f>IF(AJ15="","",(('Physical Data'!$L15/100)*AJ15))</f>
        <v/>
      </c>
      <c r="AK57" s="350" t="str">
        <f>IF(AK15="","",(('Physical Data'!$L15/100)*AK15))</f>
        <v/>
      </c>
      <c r="AL57" s="311" t="str">
        <f>IF(AL15="","",(('Physical Data'!$L15/100)*AL15))</f>
        <v/>
      </c>
      <c r="AM57" s="16"/>
    </row>
    <row r="58" spans="7:39" ht="20.100000000000001" customHeight="1" x14ac:dyDescent="0.2">
      <c r="G58" s="15"/>
      <c r="H58" s="42" t="str">
        <f t="shared" si="5"/>
        <v/>
      </c>
      <c r="I58" s="43" t="str">
        <f t="shared" si="5"/>
        <v/>
      </c>
      <c r="J58" s="43" t="str">
        <f t="shared" si="5"/>
        <v/>
      </c>
      <c r="K58" s="148" t="str">
        <f t="shared" si="5"/>
        <v/>
      </c>
      <c r="L58" s="127" t="str">
        <f>IF(L16="","",(('Physical Data'!$L16/100)*L16))</f>
        <v/>
      </c>
      <c r="M58" s="284" t="str">
        <f>IF(M16="","",(('Physical Data'!$L16/100)*M16))</f>
        <v/>
      </c>
      <c r="N58" s="284" t="str">
        <f>IF(N16="","",(('Physical Data'!$L16/100)*N16))</f>
        <v/>
      </c>
      <c r="O58" s="284" t="str">
        <f>IF(O16="","",(('Physical Data'!$L16/100)*O16))</f>
        <v/>
      </c>
      <c r="P58" s="284" t="str">
        <f>IF(P16="","",(('Physical Data'!$L16/100)*P16))</f>
        <v/>
      </c>
      <c r="Q58" s="284" t="str">
        <f>IF(Q16="","",(('Physical Data'!$L16/100)*Q16))</f>
        <v/>
      </c>
      <c r="R58" s="284" t="str">
        <f>IF(R16="","",(('Physical Data'!$L16/100)*R16))</f>
        <v/>
      </c>
      <c r="S58" s="148" t="str">
        <f>IF(S16="","",(('Physical Data'!$L16/100)*S16))</f>
        <v/>
      </c>
      <c r="T58" s="284" t="str">
        <f>IF(T16="","",(('Physical Data'!$L16/100)*T16))</f>
        <v/>
      </c>
      <c r="U58" s="284" t="str">
        <f>IF(U16="","",(('Physical Data'!$L16/100)*U16))</f>
        <v/>
      </c>
      <c r="V58" s="284" t="str">
        <f>IF(V16="","",(('Physical Data'!$L16/100)*V16))</f>
        <v/>
      </c>
      <c r="W58" s="284" t="str">
        <f>IF(W16="","",(('Physical Data'!$L16/100)*W16))</f>
        <v/>
      </c>
      <c r="X58" s="284" t="str">
        <f>IF(X16="","",(('Physical Data'!$L16/100)*X16))</f>
        <v/>
      </c>
      <c r="Y58" s="284" t="str">
        <f>IF(Y16="","",(('Physical Data'!$L16/100)*Y16))</f>
        <v/>
      </c>
      <c r="Z58" s="284" t="str">
        <f>IF(Z16="","",(('Physical Data'!$L16/100)*Z16))</f>
        <v/>
      </c>
      <c r="AA58" s="284" t="str">
        <f>IF(AA16="","",(('Physical Data'!$L16/100)*AA16))</f>
        <v/>
      </c>
      <c r="AB58" s="284" t="str">
        <f>IF(AB16="","",(('Physical Data'!$L16/100)*AB16))</f>
        <v/>
      </c>
      <c r="AC58" s="284" t="str">
        <f>IF(AC16="","",(('Physical Data'!$L16/100)*AC16))</f>
        <v/>
      </c>
      <c r="AD58" s="284" t="str">
        <f>IF(AD16="","",(('Physical Data'!$L16/100)*AD16))</f>
        <v/>
      </c>
      <c r="AE58" s="284" t="str">
        <f>IF(AE16="","",(('Physical Data'!$L16/100)*AE16))</f>
        <v/>
      </c>
      <c r="AF58" s="284" t="str">
        <f>IF(AF16="","",(('Physical Data'!$L16/100)*AF16))</f>
        <v/>
      </c>
      <c r="AG58" s="284" t="str">
        <f>IF(AG16="","",(('Physical Data'!$L16/100)*AG16))</f>
        <v/>
      </c>
      <c r="AH58" s="284" t="str">
        <f>IF(AH16="","",(('Physical Data'!$L16/100)*AH16))</f>
        <v/>
      </c>
      <c r="AI58" s="284" t="str">
        <f>IF(AI16="","",(('Physical Data'!$L16/100)*AI16))</f>
        <v/>
      </c>
      <c r="AJ58" s="148" t="str">
        <f>IF(AJ16="","",(('Physical Data'!$L16/100)*AJ16))</f>
        <v/>
      </c>
      <c r="AK58" s="350" t="str">
        <f>IF(AK16="","",(('Physical Data'!$L16/100)*AK16))</f>
        <v/>
      </c>
      <c r="AL58" s="311" t="str">
        <f>IF(AL16="","",(('Physical Data'!$L16/100)*AL16))</f>
        <v/>
      </c>
      <c r="AM58" s="16"/>
    </row>
    <row r="59" spans="7:39" ht="20.100000000000001" customHeight="1" x14ac:dyDescent="0.2">
      <c r="G59" s="15"/>
      <c r="H59" s="42" t="str">
        <f t="shared" si="5"/>
        <v/>
      </c>
      <c r="I59" s="43" t="str">
        <f t="shared" si="5"/>
        <v/>
      </c>
      <c r="J59" s="43" t="str">
        <f t="shared" si="5"/>
        <v/>
      </c>
      <c r="K59" s="148" t="str">
        <f t="shared" si="5"/>
        <v/>
      </c>
      <c r="L59" s="127" t="str">
        <f>IF(L17="","",(('Physical Data'!$L17/100)*L17))</f>
        <v/>
      </c>
      <c r="M59" s="284" t="str">
        <f>IF(M17="","",(('Physical Data'!$L17/100)*M17))</f>
        <v/>
      </c>
      <c r="N59" s="284" t="str">
        <f>IF(N17="","",(('Physical Data'!$L17/100)*N17))</f>
        <v/>
      </c>
      <c r="O59" s="284" t="str">
        <f>IF(O17="","",(('Physical Data'!$L17/100)*O17))</f>
        <v/>
      </c>
      <c r="P59" s="284" t="str">
        <f>IF(P17="","",(('Physical Data'!$L17/100)*P17))</f>
        <v/>
      </c>
      <c r="Q59" s="284" t="str">
        <f>IF(Q17="","",(('Physical Data'!$L17/100)*Q17))</f>
        <v/>
      </c>
      <c r="R59" s="284" t="str">
        <f>IF(R17="","",(('Physical Data'!$L17/100)*R17))</f>
        <v/>
      </c>
      <c r="S59" s="148" t="str">
        <f>IF(S17="","",(('Physical Data'!$L17/100)*S17))</f>
        <v/>
      </c>
      <c r="T59" s="284" t="str">
        <f>IF(T17="","",(('Physical Data'!$L17/100)*T17))</f>
        <v/>
      </c>
      <c r="U59" s="284" t="str">
        <f>IF(U17="","",(('Physical Data'!$L17/100)*U17))</f>
        <v/>
      </c>
      <c r="V59" s="284" t="str">
        <f>IF(V17="","",(('Physical Data'!$L17/100)*V17))</f>
        <v/>
      </c>
      <c r="W59" s="284" t="str">
        <f>IF(W17="","",(('Physical Data'!$L17/100)*W17))</f>
        <v/>
      </c>
      <c r="X59" s="284" t="str">
        <f>IF(X17="","",(('Physical Data'!$L17/100)*X17))</f>
        <v/>
      </c>
      <c r="Y59" s="284" t="str">
        <f>IF(Y17="","",(('Physical Data'!$L17/100)*Y17))</f>
        <v/>
      </c>
      <c r="Z59" s="284" t="str">
        <f>IF(Z17="","",(('Physical Data'!$L17/100)*Z17))</f>
        <v/>
      </c>
      <c r="AA59" s="284" t="str">
        <f>IF(AA17="","",(('Physical Data'!$L17/100)*AA17))</f>
        <v/>
      </c>
      <c r="AB59" s="284" t="str">
        <f>IF(AB17="","",(('Physical Data'!$L17/100)*AB17))</f>
        <v/>
      </c>
      <c r="AC59" s="284" t="str">
        <f>IF(AC17="","",(('Physical Data'!$L17/100)*AC17))</f>
        <v/>
      </c>
      <c r="AD59" s="284" t="str">
        <f>IF(AD17="","",(('Physical Data'!$L17/100)*AD17))</f>
        <v/>
      </c>
      <c r="AE59" s="284" t="str">
        <f>IF(AE17="","",(('Physical Data'!$L17/100)*AE17))</f>
        <v/>
      </c>
      <c r="AF59" s="284" t="str">
        <f>IF(AF17="","",(('Physical Data'!$L17/100)*AF17))</f>
        <v/>
      </c>
      <c r="AG59" s="284" t="str">
        <f>IF(AG17="","",(('Physical Data'!$L17/100)*AG17))</f>
        <v/>
      </c>
      <c r="AH59" s="284" t="str">
        <f>IF(AH17="","",(('Physical Data'!$L17/100)*AH17))</f>
        <v/>
      </c>
      <c r="AI59" s="284" t="str">
        <f>IF(AI17="","",(('Physical Data'!$L17/100)*AI17))</f>
        <v/>
      </c>
      <c r="AJ59" s="148" t="str">
        <f>IF(AJ17="","",(('Physical Data'!$L17/100)*AJ17))</f>
        <v/>
      </c>
      <c r="AK59" s="350" t="str">
        <f>IF(AK17="","",(('Physical Data'!$L17/100)*AK17))</f>
        <v/>
      </c>
      <c r="AL59" s="311" t="str">
        <f>IF(AL17="","",(('Physical Data'!$L17/100)*AL17))</f>
        <v/>
      </c>
      <c r="AM59" s="16"/>
    </row>
    <row r="60" spans="7:39" ht="20.100000000000001" customHeight="1" x14ac:dyDescent="0.2">
      <c r="G60" s="15"/>
      <c r="H60" s="42" t="str">
        <f t="shared" si="5"/>
        <v/>
      </c>
      <c r="I60" s="43" t="str">
        <f t="shared" si="5"/>
        <v/>
      </c>
      <c r="J60" s="43" t="str">
        <f t="shared" si="5"/>
        <v/>
      </c>
      <c r="K60" s="148" t="str">
        <f t="shared" si="5"/>
        <v/>
      </c>
      <c r="L60" s="127" t="str">
        <f>IF(L18="","",(('Physical Data'!$L18/100)*L18))</f>
        <v/>
      </c>
      <c r="M60" s="284" t="str">
        <f>IF(M18="","",(('Physical Data'!$L18/100)*M18))</f>
        <v/>
      </c>
      <c r="N60" s="284" t="str">
        <f>IF(N18="","",(('Physical Data'!$L18/100)*N18))</f>
        <v/>
      </c>
      <c r="O60" s="284" t="str">
        <f>IF(O18="","",(('Physical Data'!$L18/100)*O18))</f>
        <v/>
      </c>
      <c r="P60" s="284" t="str">
        <f>IF(P18="","",(('Physical Data'!$L18/100)*P18))</f>
        <v/>
      </c>
      <c r="Q60" s="284" t="str">
        <f>IF(Q18="","",(('Physical Data'!$L18/100)*Q18))</f>
        <v/>
      </c>
      <c r="R60" s="284" t="str">
        <f>IF(R18="","",(('Physical Data'!$L18/100)*R18))</f>
        <v/>
      </c>
      <c r="S60" s="148" t="str">
        <f>IF(S18="","",(('Physical Data'!$L18/100)*S18))</f>
        <v/>
      </c>
      <c r="T60" s="284" t="str">
        <f>IF(T18="","",(('Physical Data'!$L18/100)*T18))</f>
        <v/>
      </c>
      <c r="U60" s="284" t="str">
        <f>IF(U18="","",(('Physical Data'!$L18/100)*U18))</f>
        <v/>
      </c>
      <c r="V60" s="284" t="str">
        <f>IF(V18="","",(('Physical Data'!$L18/100)*V18))</f>
        <v/>
      </c>
      <c r="W60" s="284" t="str">
        <f>IF(W18="","",(('Physical Data'!$L18/100)*W18))</f>
        <v/>
      </c>
      <c r="X60" s="284" t="str">
        <f>IF(X18="","",(('Physical Data'!$L18/100)*X18))</f>
        <v/>
      </c>
      <c r="Y60" s="284" t="str">
        <f>IF(Y18="","",(('Physical Data'!$L18/100)*Y18))</f>
        <v/>
      </c>
      <c r="Z60" s="284" t="str">
        <f>IF(Z18="","",(('Physical Data'!$L18/100)*Z18))</f>
        <v/>
      </c>
      <c r="AA60" s="284" t="str">
        <f>IF(AA18="","",(('Physical Data'!$L18/100)*AA18))</f>
        <v/>
      </c>
      <c r="AB60" s="284" t="str">
        <f>IF(AB18="","",(('Physical Data'!$L18/100)*AB18))</f>
        <v/>
      </c>
      <c r="AC60" s="284" t="str">
        <f>IF(AC18="","",(('Physical Data'!$L18/100)*AC18))</f>
        <v/>
      </c>
      <c r="AD60" s="284" t="str">
        <f>IF(AD18="","",(('Physical Data'!$L18/100)*AD18))</f>
        <v/>
      </c>
      <c r="AE60" s="284" t="str">
        <f>IF(AE18="","",(('Physical Data'!$L18/100)*AE18))</f>
        <v/>
      </c>
      <c r="AF60" s="284" t="str">
        <f>IF(AF18="","",(('Physical Data'!$L18/100)*AF18))</f>
        <v/>
      </c>
      <c r="AG60" s="284" t="str">
        <f>IF(AG18="","",(('Physical Data'!$L18/100)*AG18))</f>
        <v/>
      </c>
      <c r="AH60" s="284" t="str">
        <f>IF(AH18="","",(('Physical Data'!$L18/100)*AH18))</f>
        <v/>
      </c>
      <c r="AI60" s="284" t="str">
        <f>IF(AI18="","",(('Physical Data'!$L18/100)*AI18))</f>
        <v/>
      </c>
      <c r="AJ60" s="148" t="str">
        <f>IF(AJ18="","",(('Physical Data'!$L18/100)*AJ18))</f>
        <v/>
      </c>
      <c r="AK60" s="350" t="str">
        <f>IF(AK18="","",(('Physical Data'!$L18/100)*AK18))</f>
        <v/>
      </c>
      <c r="AL60" s="311" t="str">
        <f>IF(AL18="","",(('Physical Data'!$L18/100)*AL18))</f>
        <v/>
      </c>
      <c r="AM60" s="16"/>
    </row>
    <row r="61" spans="7:39" ht="20.100000000000001" customHeight="1" x14ac:dyDescent="0.2">
      <c r="G61" s="15"/>
      <c r="H61" s="42" t="str">
        <f t="shared" ref="H61:K70" si="6">IF(H19="","",H19)</f>
        <v/>
      </c>
      <c r="I61" s="43" t="str">
        <f t="shared" si="6"/>
        <v/>
      </c>
      <c r="J61" s="43" t="str">
        <f t="shared" si="6"/>
        <v/>
      </c>
      <c r="K61" s="148" t="str">
        <f t="shared" si="6"/>
        <v/>
      </c>
      <c r="L61" s="127" t="str">
        <f>IF(L19="","",(('Physical Data'!$L19/100)*L19))</f>
        <v/>
      </c>
      <c r="M61" s="284" t="str">
        <f>IF(M19="","",(('Physical Data'!$L19/100)*M19))</f>
        <v/>
      </c>
      <c r="N61" s="284" t="str">
        <f>IF(N19="","",(('Physical Data'!$L19/100)*N19))</f>
        <v/>
      </c>
      <c r="O61" s="284" t="str">
        <f>IF(O19="","",(('Physical Data'!$L19/100)*O19))</f>
        <v/>
      </c>
      <c r="P61" s="284" t="str">
        <f>IF(P19="","",(('Physical Data'!$L19/100)*P19))</f>
        <v/>
      </c>
      <c r="Q61" s="284" t="str">
        <f>IF(Q19="","",(('Physical Data'!$L19/100)*Q19))</f>
        <v/>
      </c>
      <c r="R61" s="284" t="str">
        <f>IF(R19="","",(('Physical Data'!$L19/100)*R19))</f>
        <v/>
      </c>
      <c r="S61" s="148" t="str">
        <f>IF(S19="","",(('Physical Data'!$L19/100)*S19))</f>
        <v/>
      </c>
      <c r="T61" s="284" t="str">
        <f>IF(T19="","",(('Physical Data'!$L19/100)*T19))</f>
        <v/>
      </c>
      <c r="U61" s="284" t="str">
        <f>IF(U19="","",(('Physical Data'!$L19/100)*U19))</f>
        <v/>
      </c>
      <c r="V61" s="284" t="str">
        <f>IF(V19="","",(('Physical Data'!$L19/100)*V19))</f>
        <v/>
      </c>
      <c r="W61" s="284" t="str">
        <f>IF(W19="","",(('Physical Data'!$L19/100)*W19))</f>
        <v/>
      </c>
      <c r="X61" s="284" t="str">
        <f>IF(X19="","",(('Physical Data'!$L19/100)*X19))</f>
        <v/>
      </c>
      <c r="Y61" s="284" t="str">
        <f>IF(Y19="","",(('Physical Data'!$L19/100)*Y19))</f>
        <v/>
      </c>
      <c r="Z61" s="284" t="str">
        <f>IF(Z19="","",(('Physical Data'!$L19/100)*Z19))</f>
        <v/>
      </c>
      <c r="AA61" s="284" t="str">
        <f>IF(AA19="","",(('Physical Data'!$L19/100)*AA19))</f>
        <v/>
      </c>
      <c r="AB61" s="284" t="str">
        <f>IF(AB19="","",(('Physical Data'!$L19/100)*AB19))</f>
        <v/>
      </c>
      <c r="AC61" s="284" t="str">
        <f>IF(AC19="","",(('Physical Data'!$L19/100)*AC19))</f>
        <v/>
      </c>
      <c r="AD61" s="284" t="str">
        <f>IF(AD19="","",(('Physical Data'!$L19/100)*AD19))</f>
        <v/>
      </c>
      <c r="AE61" s="284" t="str">
        <f>IF(AE19="","",(('Physical Data'!$L19/100)*AE19))</f>
        <v/>
      </c>
      <c r="AF61" s="284" t="str">
        <f>IF(AF19="","",(('Physical Data'!$L19/100)*AF19))</f>
        <v/>
      </c>
      <c r="AG61" s="284" t="str">
        <f>IF(AG19="","",(('Physical Data'!$L19/100)*AG19))</f>
        <v/>
      </c>
      <c r="AH61" s="284" t="str">
        <f>IF(AH19="","",(('Physical Data'!$L19/100)*AH19))</f>
        <v/>
      </c>
      <c r="AI61" s="284" t="str">
        <f>IF(AI19="","",(('Physical Data'!$L19/100)*AI19))</f>
        <v/>
      </c>
      <c r="AJ61" s="148" t="str">
        <f>IF(AJ19="","",(('Physical Data'!$L19/100)*AJ19))</f>
        <v/>
      </c>
      <c r="AK61" s="350" t="str">
        <f>IF(AK19="","",(('Physical Data'!$L19/100)*AK19))</f>
        <v/>
      </c>
      <c r="AL61" s="311" t="str">
        <f>IF(AL19="","",(('Physical Data'!$L19/100)*AL19))</f>
        <v/>
      </c>
      <c r="AM61" s="16"/>
    </row>
    <row r="62" spans="7:39" ht="20.100000000000001" customHeight="1" x14ac:dyDescent="0.2">
      <c r="G62" s="15"/>
      <c r="H62" s="42" t="str">
        <f t="shared" si="6"/>
        <v/>
      </c>
      <c r="I62" s="43" t="str">
        <f t="shared" si="6"/>
        <v/>
      </c>
      <c r="J62" s="43" t="str">
        <f t="shared" si="6"/>
        <v/>
      </c>
      <c r="K62" s="148" t="str">
        <f t="shared" si="6"/>
        <v/>
      </c>
      <c r="L62" s="127" t="str">
        <f>IF(L20="","",(('Physical Data'!$L20/100)*L20))</f>
        <v/>
      </c>
      <c r="M62" s="284" t="str">
        <f>IF(M20="","",(('Physical Data'!$L20/100)*M20))</f>
        <v/>
      </c>
      <c r="N62" s="284" t="str">
        <f>IF(N20="","",(('Physical Data'!$L20/100)*N20))</f>
        <v/>
      </c>
      <c r="O62" s="284" t="str">
        <f>IF(O20="","",(('Physical Data'!$L20/100)*O20))</f>
        <v/>
      </c>
      <c r="P62" s="284" t="str">
        <f>IF(P20="","",(('Physical Data'!$L20/100)*P20))</f>
        <v/>
      </c>
      <c r="Q62" s="284" t="str">
        <f>IF(Q20="","",(('Physical Data'!$L20/100)*Q20))</f>
        <v/>
      </c>
      <c r="R62" s="284" t="str">
        <f>IF(R20="","",(('Physical Data'!$L20/100)*R20))</f>
        <v/>
      </c>
      <c r="S62" s="148" t="str">
        <f>IF(S20="","",(('Physical Data'!$L20/100)*S20))</f>
        <v/>
      </c>
      <c r="T62" s="284" t="str">
        <f>IF(T20="","",(('Physical Data'!$L20/100)*T20))</f>
        <v/>
      </c>
      <c r="U62" s="284" t="str">
        <f>IF(U20="","",(('Physical Data'!$L20/100)*U20))</f>
        <v/>
      </c>
      <c r="V62" s="284" t="str">
        <f>IF(V20="","",(('Physical Data'!$L20/100)*V20))</f>
        <v/>
      </c>
      <c r="W62" s="284" t="str">
        <f>IF(W20="","",(('Physical Data'!$L20/100)*W20))</f>
        <v/>
      </c>
      <c r="X62" s="284" t="str">
        <f>IF(X20="","",(('Physical Data'!$L20/100)*X20))</f>
        <v/>
      </c>
      <c r="Y62" s="284" t="str">
        <f>IF(Y20="","",(('Physical Data'!$L20/100)*Y20))</f>
        <v/>
      </c>
      <c r="Z62" s="284" t="str">
        <f>IF(Z20="","",(('Physical Data'!$L20/100)*Z20))</f>
        <v/>
      </c>
      <c r="AA62" s="284" t="str">
        <f>IF(AA20="","",(('Physical Data'!$L20/100)*AA20))</f>
        <v/>
      </c>
      <c r="AB62" s="284" t="str">
        <f>IF(AB20="","",(('Physical Data'!$L20/100)*AB20))</f>
        <v/>
      </c>
      <c r="AC62" s="284" t="str">
        <f>IF(AC20="","",(('Physical Data'!$L20/100)*AC20))</f>
        <v/>
      </c>
      <c r="AD62" s="284" t="str">
        <f>IF(AD20="","",(('Physical Data'!$L20/100)*AD20))</f>
        <v/>
      </c>
      <c r="AE62" s="284" t="str">
        <f>IF(AE20="","",(('Physical Data'!$L20/100)*AE20))</f>
        <v/>
      </c>
      <c r="AF62" s="284" t="str">
        <f>IF(AF20="","",(('Physical Data'!$L20/100)*AF20))</f>
        <v/>
      </c>
      <c r="AG62" s="284" t="str">
        <f>IF(AG20="","",(('Physical Data'!$L20/100)*AG20))</f>
        <v/>
      </c>
      <c r="AH62" s="284" t="str">
        <f>IF(AH20="","",(('Physical Data'!$L20/100)*AH20))</f>
        <v/>
      </c>
      <c r="AI62" s="284" t="str">
        <f>IF(AI20="","",(('Physical Data'!$L20/100)*AI20))</f>
        <v/>
      </c>
      <c r="AJ62" s="148" t="str">
        <f>IF(AJ20="","",(('Physical Data'!$L20/100)*AJ20))</f>
        <v/>
      </c>
      <c r="AK62" s="350" t="str">
        <f>IF(AK20="","",(('Physical Data'!$L20/100)*AK20))</f>
        <v/>
      </c>
      <c r="AL62" s="311" t="str">
        <f>IF(AL20="","",(('Physical Data'!$L20/100)*AL20))</f>
        <v/>
      </c>
      <c r="AM62" s="16"/>
    </row>
    <row r="63" spans="7:39" ht="20.100000000000001" customHeight="1" x14ac:dyDescent="0.2">
      <c r="G63" s="15"/>
      <c r="H63" s="42" t="str">
        <f t="shared" si="6"/>
        <v/>
      </c>
      <c r="I63" s="43" t="str">
        <f t="shared" si="6"/>
        <v/>
      </c>
      <c r="J63" s="43" t="str">
        <f t="shared" si="6"/>
        <v/>
      </c>
      <c r="K63" s="148" t="str">
        <f t="shared" si="6"/>
        <v/>
      </c>
      <c r="L63" s="127" t="str">
        <f>IF(L21="","",(('Physical Data'!$L21/100)*L21))</f>
        <v/>
      </c>
      <c r="M63" s="284" t="str">
        <f>IF(M21="","",(('Physical Data'!$L21/100)*M21))</f>
        <v/>
      </c>
      <c r="N63" s="284" t="str">
        <f>IF(N21="","",(('Physical Data'!$L21/100)*N21))</f>
        <v/>
      </c>
      <c r="O63" s="284" t="str">
        <f>IF(O21="","",(('Physical Data'!$L21/100)*O21))</f>
        <v/>
      </c>
      <c r="P63" s="284" t="str">
        <f>IF(P21="","",(('Physical Data'!$L21/100)*P21))</f>
        <v/>
      </c>
      <c r="Q63" s="284" t="str">
        <f>IF(Q21="","",(('Physical Data'!$L21/100)*Q21))</f>
        <v/>
      </c>
      <c r="R63" s="284" t="str">
        <f>IF(R21="","",(('Physical Data'!$L21/100)*R21))</f>
        <v/>
      </c>
      <c r="S63" s="148" t="str">
        <f>IF(S21="","",(('Physical Data'!$L21/100)*S21))</f>
        <v/>
      </c>
      <c r="T63" s="284" t="str">
        <f>IF(T21="","",(('Physical Data'!$L21/100)*T21))</f>
        <v/>
      </c>
      <c r="U63" s="284" t="str">
        <f>IF(U21="","",(('Physical Data'!$L21/100)*U21))</f>
        <v/>
      </c>
      <c r="V63" s="284" t="str">
        <f>IF(V21="","",(('Physical Data'!$L21/100)*V21))</f>
        <v/>
      </c>
      <c r="W63" s="284" t="str">
        <f>IF(W21="","",(('Physical Data'!$L21/100)*W21))</f>
        <v/>
      </c>
      <c r="X63" s="284" t="str">
        <f>IF(X21="","",(('Physical Data'!$L21/100)*X21))</f>
        <v/>
      </c>
      <c r="Y63" s="284" t="str">
        <f>IF(Y21="","",(('Physical Data'!$L21/100)*Y21))</f>
        <v/>
      </c>
      <c r="Z63" s="284" t="str">
        <f>IF(Z21="","",(('Physical Data'!$L21/100)*Z21))</f>
        <v/>
      </c>
      <c r="AA63" s="284" t="str">
        <f>IF(AA21="","",(('Physical Data'!$L21/100)*AA21))</f>
        <v/>
      </c>
      <c r="AB63" s="284" t="str">
        <f>IF(AB21="","",(('Physical Data'!$L21/100)*AB21))</f>
        <v/>
      </c>
      <c r="AC63" s="284" t="str">
        <f>IF(AC21="","",(('Physical Data'!$L21/100)*AC21))</f>
        <v/>
      </c>
      <c r="AD63" s="284" t="str">
        <f>IF(AD21="","",(('Physical Data'!$L21/100)*AD21))</f>
        <v/>
      </c>
      <c r="AE63" s="284" t="str">
        <f>IF(AE21="","",(('Physical Data'!$L21/100)*AE21))</f>
        <v/>
      </c>
      <c r="AF63" s="284" t="str">
        <f>IF(AF21="","",(('Physical Data'!$L21/100)*AF21))</f>
        <v/>
      </c>
      <c r="AG63" s="284" t="str">
        <f>IF(AG21="","",(('Physical Data'!$L21/100)*AG21))</f>
        <v/>
      </c>
      <c r="AH63" s="284" t="str">
        <f>IF(AH21="","",(('Physical Data'!$L21/100)*AH21))</f>
        <v/>
      </c>
      <c r="AI63" s="284" t="str">
        <f>IF(AI21="","",(('Physical Data'!$L21/100)*AI21))</f>
        <v/>
      </c>
      <c r="AJ63" s="148" t="str">
        <f>IF(AJ21="","",(('Physical Data'!$L21/100)*AJ21))</f>
        <v/>
      </c>
      <c r="AK63" s="350" t="str">
        <f>IF(AK21="","",(('Physical Data'!$L21/100)*AK21))</f>
        <v/>
      </c>
      <c r="AL63" s="311" t="str">
        <f>IF(AL21="","",(('Physical Data'!$L21/100)*AL21))</f>
        <v/>
      </c>
      <c r="AM63" s="16"/>
    </row>
    <row r="64" spans="7:39" ht="20.100000000000001" customHeight="1" x14ac:dyDescent="0.2">
      <c r="G64" s="15"/>
      <c r="H64" s="42" t="str">
        <f t="shared" si="6"/>
        <v/>
      </c>
      <c r="I64" s="43" t="str">
        <f t="shared" si="6"/>
        <v/>
      </c>
      <c r="J64" s="43" t="str">
        <f t="shared" si="6"/>
        <v/>
      </c>
      <c r="K64" s="148" t="str">
        <f t="shared" si="6"/>
        <v/>
      </c>
      <c r="L64" s="127" t="str">
        <f>IF(L22="","",(('Physical Data'!$L22/100)*L22))</f>
        <v/>
      </c>
      <c r="M64" s="284" t="str">
        <f>IF(M22="","",(('Physical Data'!$L22/100)*M22))</f>
        <v/>
      </c>
      <c r="N64" s="284" t="str">
        <f>IF(N22="","",(('Physical Data'!$L22/100)*N22))</f>
        <v/>
      </c>
      <c r="O64" s="284" t="str">
        <f>IF(O22="","",(('Physical Data'!$L22/100)*O22))</f>
        <v/>
      </c>
      <c r="P64" s="284" t="str">
        <f>IF(P22="","",(('Physical Data'!$L22/100)*P22))</f>
        <v/>
      </c>
      <c r="Q64" s="284" t="str">
        <f>IF(Q22="","",(('Physical Data'!$L22/100)*Q22))</f>
        <v/>
      </c>
      <c r="R64" s="284" t="str">
        <f>IF(R22="","",(('Physical Data'!$L22/100)*R22))</f>
        <v/>
      </c>
      <c r="S64" s="148" t="str">
        <f>IF(S22="","",(('Physical Data'!$L22/100)*S22))</f>
        <v/>
      </c>
      <c r="T64" s="284" t="str">
        <f>IF(T22="","",(('Physical Data'!$L22/100)*T22))</f>
        <v/>
      </c>
      <c r="U64" s="284" t="str">
        <f>IF(U22="","",(('Physical Data'!$L22/100)*U22))</f>
        <v/>
      </c>
      <c r="V64" s="284" t="str">
        <f>IF(V22="","",(('Physical Data'!$L22/100)*V22))</f>
        <v/>
      </c>
      <c r="W64" s="284" t="str">
        <f>IF(W22="","",(('Physical Data'!$L22/100)*W22))</f>
        <v/>
      </c>
      <c r="X64" s="284" t="str">
        <f>IF(X22="","",(('Physical Data'!$L22/100)*X22))</f>
        <v/>
      </c>
      <c r="Y64" s="284" t="str">
        <f>IF(Y22="","",(('Physical Data'!$L22/100)*Y22))</f>
        <v/>
      </c>
      <c r="Z64" s="284" t="str">
        <f>IF(Z22="","",(('Physical Data'!$L22/100)*Z22))</f>
        <v/>
      </c>
      <c r="AA64" s="284" t="str">
        <f>IF(AA22="","",(('Physical Data'!$L22/100)*AA22))</f>
        <v/>
      </c>
      <c r="AB64" s="284" t="str">
        <f>IF(AB22="","",(('Physical Data'!$L22/100)*AB22))</f>
        <v/>
      </c>
      <c r="AC64" s="284" t="str">
        <f>IF(AC22="","",(('Physical Data'!$L22/100)*AC22))</f>
        <v/>
      </c>
      <c r="AD64" s="284" t="str">
        <f>IF(AD22="","",(('Physical Data'!$L22/100)*AD22))</f>
        <v/>
      </c>
      <c r="AE64" s="284" t="str">
        <f>IF(AE22="","",(('Physical Data'!$L22/100)*AE22))</f>
        <v/>
      </c>
      <c r="AF64" s="284" t="str">
        <f>IF(AF22="","",(('Physical Data'!$L22/100)*AF22))</f>
        <v/>
      </c>
      <c r="AG64" s="284" t="str">
        <f>IF(AG22="","",(('Physical Data'!$L22/100)*AG22))</f>
        <v/>
      </c>
      <c r="AH64" s="284" t="str">
        <f>IF(AH22="","",(('Physical Data'!$L22/100)*AH22))</f>
        <v/>
      </c>
      <c r="AI64" s="284" t="str">
        <f>IF(AI22="","",(('Physical Data'!$L22/100)*AI22))</f>
        <v/>
      </c>
      <c r="AJ64" s="148" t="str">
        <f>IF(AJ22="","",(('Physical Data'!$L22/100)*AJ22))</f>
        <v/>
      </c>
      <c r="AK64" s="350" t="str">
        <f>IF(AK22="","",(('Physical Data'!$L22/100)*AK22))</f>
        <v/>
      </c>
      <c r="AL64" s="311" t="str">
        <f>IF(AL22="","",(('Physical Data'!$L22/100)*AL22))</f>
        <v/>
      </c>
      <c r="AM64" s="16"/>
    </row>
    <row r="65" spans="7:39" ht="20.100000000000001" customHeight="1" x14ac:dyDescent="0.2">
      <c r="G65" s="15"/>
      <c r="H65" s="42" t="str">
        <f t="shared" si="6"/>
        <v/>
      </c>
      <c r="I65" s="43" t="str">
        <f t="shared" si="6"/>
        <v/>
      </c>
      <c r="J65" s="43" t="str">
        <f t="shared" si="6"/>
        <v/>
      </c>
      <c r="K65" s="148" t="str">
        <f t="shared" si="6"/>
        <v/>
      </c>
      <c r="L65" s="127" t="str">
        <f>IF(L23="","",(('Physical Data'!$L23/100)*L23))</f>
        <v/>
      </c>
      <c r="M65" s="284" t="str">
        <f>IF(M23="","",(('Physical Data'!$L23/100)*M23))</f>
        <v/>
      </c>
      <c r="N65" s="284" t="str">
        <f>IF(N23="","",(('Physical Data'!$L23/100)*N23))</f>
        <v/>
      </c>
      <c r="O65" s="284" t="str">
        <f>IF(O23="","",(('Physical Data'!$L23/100)*O23))</f>
        <v/>
      </c>
      <c r="P65" s="284" t="str">
        <f>IF(P23="","",(('Physical Data'!$L23/100)*P23))</f>
        <v/>
      </c>
      <c r="Q65" s="284" t="str">
        <f>IF(Q23="","",(('Physical Data'!$L23/100)*Q23))</f>
        <v/>
      </c>
      <c r="R65" s="284" t="str">
        <f>IF(R23="","",(('Physical Data'!$L23/100)*R23))</f>
        <v/>
      </c>
      <c r="S65" s="148" t="str">
        <f>IF(S23="","",(('Physical Data'!$L23/100)*S23))</f>
        <v/>
      </c>
      <c r="T65" s="284" t="str">
        <f>IF(T23="","",(('Physical Data'!$L23/100)*T23))</f>
        <v/>
      </c>
      <c r="U65" s="284" t="str">
        <f>IF(U23="","",(('Physical Data'!$L23/100)*U23))</f>
        <v/>
      </c>
      <c r="V65" s="284" t="str">
        <f>IF(V23="","",(('Physical Data'!$L23/100)*V23))</f>
        <v/>
      </c>
      <c r="W65" s="284" t="str">
        <f>IF(W23="","",(('Physical Data'!$L23/100)*W23))</f>
        <v/>
      </c>
      <c r="X65" s="284" t="str">
        <f>IF(X23="","",(('Physical Data'!$L23/100)*X23))</f>
        <v/>
      </c>
      <c r="Y65" s="284" t="str">
        <f>IF(Y23="","",(('Physical Data'!$L23/100)*Y23))</f>
        <v/>
      </c>
      <c r="Z65" s="284" t="str">
        <f>IF(Z23="","",(('Physical Data'!$L23/100)*Z23))</f>
        <v/>
      </c>
      <c r="AA65" s="284" t="str">
        <f>IF(AA23="","",(('Physical Data'!$L23/100)*AA23))</f>
        <v/>
      </c>
      <c r="AB65" s="284" t="str">
        <f>IF(AB23="","",(('Physical Data'!$L23/100)*AB23))</f>
        <v/>
      </c>
      <c r="AC65" s="284" t="str">
        <f>IF(AC23="","",(('Physical Data'!$L23/100)*AC23))</f>
        <v/>
      </c>
      <c r="AD65" s="284" t="str">
        <f>IF(AD23="","",(('Physical Data'!$L23/100)*AD23))</f>
        <v/>
      </c>
      <c r="AE65" s="284" t="str">
        <f>IF(AE23="","",(('Physical Data'!$L23/100)*AE23))</f>
        <v/>
      </c>
      <c r="AF65" s="284" t="str">
        <f>IF(AF23="","",(('Physical Data'!$L23/100)*AF23))</f>
        <v/>
      </c>
      <c r="AG65" s="284" t="str">
        <f>IF(AG23="","",(('Physical Data'!$L23/100)*AG23))</f>
        <v/>
      </c>
      <c r="AH65" s="284" t="str">
        <f>IF(AH23="","",(('Physical Data'!$L23/100)*AH23))</f>
        <v/>
      </c>
      <c r="AI65" s="284" t="str">
        <f>IF(AI23="","",(('Physical Data'!$L23/100)*AI23))</f>
        <v/>
      </c>
      <c r="AJ65" s="148" t="str">
        <f>IF(AJ23="","",(('Physical Data'!$L23/100)*AJ23))</f>
        <v/>
      </c>
      <c r="AK65" s="350" t="str">
        <f>IF(AK23="","",(('Physical Data'!$L23/100)*AK23))</f>
        <v/>
      </c>
      <c r="AL65" s="311" t="str">
        <f>IF(AL23="","",(('Physical Data'!$L23/100)*AL23))</f>
        <v/>
      </c>
      <c r="AM65" s="16"/>
    </row>
    <row r="66" spans="7:39" ht="20.100000000000001" customHeight="1" x14ac:dyDescent="0.2">
      <c r="G66" s="15"/>
      <c r="H66" s="42" t="str">
        <f t="shared" si="6"/>
        <v/>
      </c>
      <c r="I66" s="43" t="str">
        <f t="shared" si="6"/>
        <v/>
      </c>
      <c r="J66" s="43" t="str">
        <f t="shared" si="6"/>
        <v/>
      </c>
      <c r="K66" s="148" t="str">
        <f t="shared" si="6"/>
        <v/>
      </c>
      <c r="L66" s="127" t="str">
        <f>IF(L24="","",(('Physical Data'!$L24/100)*L24))</f>
        <v/>
      </c>
      <c r="M66" s="284" t="str">
        <f>IF(M24="","",(('Physical Data'!$L24/100)*M24))</f>
        <v/>
      </c>
      <c r="N66" s="284" t="str">
        <f>IF(N24="","",(('Physical Data'!$L24/100)*N24))</f>
        <v/>
      </c>
      <c r="O66" s="284" t="str">
        <f>IF(O24="","",(('Physical Data'!$L24/100)*O24))</f>
        <v/>
      </c>
      <c r="P66" s="284" t="str">
        <f>IF(P24="","",(('Physical Data'!$L24/100)*P24))</f>
        <v/>
      </c>
      <c r="Q66" s="284" t="str">
        <f>IF(Q24="","",(('Physical Data'!$L24/100)*Q24))</f>
        <v/>
      </c>
      <c r="R66" s="284" t="str">
        <f>IF(R24="","",(('Physical Data'!$L24/100)*R24))</f>
        <v/>
      </c>
      <c r="S66" s="148" t="str">
        <f>IF(S24="","",(('Physical Data'!$L24/100)*S24))</f>
        <v/>
      </c>
      <c r="T66" s="284" t="str">
        <f>IF(T24="","",(('Physical Data'!$L24/100)*T24))</f>
        <v/>
      </c>
      <c r="U66" s="284" t="str">
        <f>IF(U24="","",(('Physical Data'!$L24/100)*U24))</f>
        <v/>
      </c>
      <c r="V66" s="284" t="str">
        <f>IF(V24="","",(('Physical Data'!$L24/100)*V24))</f>
        <v/>
      </c>
      <c r="W66" s="284" t="str">
        <f>IF(W24="","",(('Physical Data'!$L24/100)*W24))</f>
        <v/>
      </c>
      <c r="X66" s="284" t="str">
        <f>IF(X24="","",(('Physical Data'!$L24/100)*X24))</f>
        <v/>
      </c>
      <c r="Y66" s="284" t="str">
        <f>IF(Y24="","",(('Physical Data'!$L24/100)*Y24))</f>
        <v/>
      </c>
      <c r="Z66" s="284" t="str">
        <f>IF(Z24="","",(('Physical Data'!$L24/100)*Z24))</f>
        <v/>
      </c>
      <c r="AA66" s="284" t="str">
        <f>IF(AA24="","",(('Physical Data'!$L24/100)*AA24))</f>
        <v/>
      </c>
      <c r="AB66" s="284" t="str">
        <f>IF(AB24="","",(('Physical Data'!$L24/100)*AB24))</f>
        <v/>
      </c>
      <c r="AC66" s="284" t="str">
        <f>IF(AC24="","",(('Physical Data'!$L24/100)*AC24))</f>
        <v/>
      </c>
      <c r="AD66" s="284" t="str">
        <f>IF(AD24="","",(('Physical Data'!$L24/100)*AD24))</f>
        <v/>
      </c>
      <c r="AE66" s="284" t="str">
        <f>IF(AE24="","",(('Physical Data'!$L24/100)*AE24))</f>
        <v/>
      </c>
      <c r="AF66" s="284" t="str">
        <f>IF(AF24="","",(('Physical Data'!$L24/100)*AF24))</f>
        <v/>
      </c>
      <c r="AG66" s="284" t="str">
        <f>IF(AG24="","",(('Physical Data'!$L24/100)*AG24))</f>
        <v/>
      </c>
      <c r="AH66" s="284" t="str">
        <f>IF(AH24="","",(('Physical Data'!$L24/100)*AH24))</f>
        <v/>
      </c>
      <c r="AI66" s="284" t="str">
        <f>IF(AI24="","",(('Physical Data'!$L24/100)*AI24))</f>
        <v/>
      </c>
      <c r="AJ66" s="148" t="str">
        <f>IF(AJ24="","",(('Physical Data'!$L24/100)*AJ24))</f>
        <v/>
      </c>
      <c r="AK66" s="350" t="str">
        <f>IF(AK24="","",(('Physical Data'!$L24/100)*AK24))</f>
        <v/>
      </c>
      <c r="AL66" s="311" t="str">
        <f>IF(AL24="","",(('Physical Data'!$L24/100)*AL24))</f>
        <v/>
      </c>
      <c r="AM66" s="16"/>
    </row>
    <row r="67" spans="7:39" ht="20.100000000000001" customHeight="1" x14ac:dyDescent="0.2">
      <c r="G67" s="15"/>
      <c r="H67" s="42" t="str">
        <f t="shared" si="6"/>
        <v/>
      </c>
      <c r="I67" s="43" t="str">
        <f t="shared" si="6"/>
        <v/>
      </c>
      <c r="J67" s="43" t="str">
        <f t="shared" si="6"/>
        <v/>
      </c>
      <c r="K67" s="148" t="str">
        <f t="shared" si="6"/>
        <v/>
      </c>
      <c r="L67" s="127" t="str">
        <f>IF(L25="","",(('Physical Data'!$L25/100)*L25))</f>
        <v/>
      </c>
      <c r="M67" s="284" t="str">
        <f>IF(M25="","",(('Physical Data'!$L25/100)*M25))</f>
        <v/>
      </c>
      <c r="N67" s="284" t="str">
        <f>IF(N25="","",(('Physical Data'!$L25/100)*N25))</f>
        <v/>
      </c>
      <c r="O67" s="284" t="str">
        <f>IF(O25="","",(('Physical Data'!$L25/100)*O25))</f>
        <v/>
      </c>
      <c r="P67" s="284" t="str">
        <f>IF(P25="","",(('Physical Data'!$L25/100)*P25))</f>
        <v/>
      </c>
      <c r="Q67" s="284" t="str">
        <f>IF(Q25="","",(('Physical Data'!$L25/100)*Q25))</f>
        <v/>
      </c>
      <c r="R67" s="284" t="str">
        <f>IF(R25="","",(('Physical Data'!$L25/100)*R25))</f>
        <v/>
      </c>
      <c r="S67" s="148" t="str">
        <f>IF(S25="","",(('Physical Data'!$L25/100)*S25))</f>
        <v/>
      </c>
      <c r="T67" s="284" t="str">
        <f>IF(T25="","",(('Physical Data'!$L25/100)*T25))</f>
        <v/>
      </c>
      <c r="U67" s="284" t="str">
        <f>IF(U25="","",(('Physical Data'!$L25/100)*U25))</f>
        <v/>
      </c>
      <c r="V67" s="284" t="str">
        <f>IF(V25="","",(('Physical Data'!$L25/100)*V25))</f>
        <v/>
      </c>
      <c r="W67" s="284" t="str">
        <f>IF(W25="","",(('Physical Data'!$L25/100)*W25))</f>
        <v/>
      </c>
      <c r="X67" s="284" t="str">
        <f>IF(X25="","",(('Physical Data'!$L25/100)*X25))</f>
        <v/>
      </c>
      <c r="Y67" s="284" t="str">
        <f>IF(Y25="","",(('Physical Data'!$L25/100)*Y25))</f>
        <v/>
      </c>
      <c r="Z67" s="284" t="str">
        <f>IF(Z25="","",(('Physical Data'!$L25/100)*Z25))</f>
        <v/>
      </c>
      <c r="AA67" s="284" t="str">
        <f>IF(AA25="","",(('Physical Data'!$L25/100)*AA25))</f>
        <v/>
      </c>
      <c r="AB67" s="284" t="str">
        <f>IF(AB25="","",(('Physical Data'!$L25/100)*AB25))</f>
        <v/>
      </c>
      <c r="AC67" s="284" t="str">
        <f>IF(AC25="","",(('Physical Data'!$L25/100)*AC25))</f>
        <v/>
      </c>
      <c r="AD67" s="284" t="str">
        <f>IF(AD25="","",(('Physical Data'!$L25/100)*AD25))</f>
        <v/>
      </c>
      <c r="AE67" s="284" t="str">
        <f>IF(AE25="","",(('Physical Data'!$L25/100)*AE25))</f>
        <v/>
      </c>
      <c r="AF67" s="284" t="str">
        <f>IF(AF25="","",(('Physical Data'!$L25/100)*AF25))</f>
        <v/>
      </c>
      <c r="AG67" s="284" t="str">
        <f>IF(AG25="","",(('Physical Data'!$L25/100)*AG25))</f>
        <v/>
      </c>
      <c r="AH67" s="284" t="str">
        <f>IF(AH25="","",(('Physical Data'!$L25/100)*AH25))</f>
        <v/>
      </c>
      <c r="AI67" s="284" t="str">
        <f>IF(AI25="","",(('Physical Data'!$L25/100)*AI25))</f>
        <v/>
      </c>
      <c r="AJ67" s="148" t="str">
        <f>IF(AJ25="","",(('Physical Data'!$L25/100)*AJ25))</f>
        <v/>
      </c>
      <c r="AK67" s="350" t="str">
        <f>IF(AK25="","",(('Physical Data'!$L25/100)*AK25))</f>
        <v/>
      </c>
      <c r="AL67" s="311" t="str">
        <f>IF(AL25="","",(('Physical Data'!$L25/100)*AL25))</f>
        <v/>
      </c>
      <c r="AM67" s="16"/>
    </row>
    <row r="68" spans="7:39" ht="20.100000000000001" customHeight="1" x14ac:dyDescent="0.2">
      <c r="G68" s="15"/>
      <c r="H68" s="42" t="str">
        <f t="shared" si="6"/>
        <v/>
      </c>
      <c r="I68" s="43" t="str">
        <f t="shared" si="6"/>
        <v/>
      </c>
      <c r="J68" s="43" t="str">
        <f t="shared" si="6"/>
        <v/>
      </c>
      <c r="K68" s="148" t="str">
        <f t="shared" si="6"/>
        <v/>
      </c>
      <c r="L68" s="127" t="str">
        <f>IF(L26="","",(('Physical Data'!$L26/100)*L26))</f>
        <v/>
      </c>
      <c r="M68" s="284" t="str">
        <f>IF(M26="","",(('Physical Data'!$L26/100)*M26))</f>
        <v/>
      </c>
      <c r="N68" s="284" t="str">
        <f>IF(N26="","",(('Physical Data'!$L26/100)*N26))</f>
        <v/>
      </c>
      <c r="O68" s="284" t="str">
        <f>IF(O26="","",(('Physical Data'!$L26/100)*O26))</f>
        <v/>
      </c>
      <c r="P68" s="284" t="str">
        <f>IF(P26="","",(('Physical Data'!$L26/100)*P26))</f>
        <v/>
      </c>
      <c r="Q68" s="284" t="str">
        <f>IF(Q26="","",(('Physical Data'!$L26/100)*Q26))</f>
        <v/>
      </c>
      <c r="R68" s="284" t="str">
        <f>IF(R26="","",(('Physical Data'!$L26/100)*R26))</f>
        <v/>
      </c>
      <c r="S68" s="148" t="str">
        <f>IF(S26="","",(('Physical Data'!$L26/100)*S26))</f>
        <v/>
      </c>
      <c r="T68" s="284" t="str">
        <f>IF(T26="","",(('Physical Data'!$L26/100)*T26))</f>
        <v/>
      </c>
      <c r="U68" s="284" t="str">
        <f>IF(U26="","",(('Physical Data'!$L26/100)*U26))</f>
        <v/>
      </c>
      <c r="V68" s="284" t="str">
        <f>IF(V26="","",(('Physical Data'!$L26/100)*V26))</f>
        <v/>
      </c>
      <c r="W68" s="284" t="str">
        <f>IF(W26="","",(('Physical Data'!$L26/100)*W26))</f>
        <v/>
      </c>
      <c r="X68" s="284" t="str">
        <f>IF(X26="","",(('Physical Data'!$L26/100)*X26))</f>
        <v/>
      </c>
      <c r="Y68" s="284" t="str">
        <f>IF(Y26="","",(('Physical Data'!$L26/100)*Y26))</f>
        <v/>
      </c>
      <c r="Z68" s="284" t="str">
        <f>IF(Z26="","",(('Physical Data'!$L26/100)*Z26))</f>
        <v/>
      </c>
      <c r="AA68" s="284" t="str">
        <f>IF(AA26="","",(('Physical Data'!$L26/100)*AA26))</f>
        <v/>
      </c>
      <c r="AB68" s="284" t="str">
        <f>IF(AB26="","",(('Physical Data'!$L26/100)*AB26))</f>
        <v/>
      </c>
      <c r="AC68" s="284" t="str">
        <f>IF(AC26="","",(('Physical Data'!$L26/100)*AC26))</f>
        <v/>
      </c>
      <c r="AD68" s="284" t="str">
        <f>IF(AD26="","",(('Physical Data'!$L26/100)*AD26))</f>
        <v/>
      </c>
      <c r="AE68" s="284" t="str">
        <f>IF(AE26="","",(('Physical Data'!$L26/100)*AE26))</f>
        <v/>
      </c>
      <c r="AF68" s="284" t="str">
        <f>IF(AF26="","",(('Physical Data'!$L26/100)*AF26))</f>
        <v/>
      </c>
      <c r="AG68" s="284" t="str">
        <f>IF(AG26="","",(('Physical Data'!$L26/100)*AG26))</f>
        <v/>
      </c>
      <c r="AH68" s="284" t="str">
        <f>IF(AH26="","",(('Physical Data'!$L26/100)*AH26))</f>
        <v/>
      </c>
      <c r="AI68" s="284" t="str">
        <f>IF(AI26="","",(('Physical Data'!$L26/100)*AI26))</f>
        <v/>
      </c>
      <c r="AJ68" s="148" t="str">
        <f>IF(AJ26="","",(('Physical Data'!$L26/100)*AJ26))</f>
        <v/>
      </c>
      <c r="AK68" s="350" t="str">
        <f>IF(AK26="","",(('Physical Data'!$L26/100)*AK26))</f>
        <v/>
      </c>
      <c r="AL68" s="311" t="str">
        <f>IF(AL26="","",(('Physical Data'!$L26/100)*AL26))</f>
        <v/>
      </c>
      <c r="AM68" s="16"/>
    </row>
    <row r="69" spans="7:39" ht="20.100000000000001" customHeight="1" x14ac:dyDescent="0.2">
      <c r="G69" s="15"/>
      <c r="H69" s="42" t="str">
        <f t="shared" si="6"/>
        <v/>
      </c>
      <c r="I69" s="43" t="str">
        <f t="shared" si="6"/>
        <v/>
      </c>
      <c r="J69" s="43" t="str">
        <f t="shared" si="6"/>
        <v/>
      </c>
      <c r="K69" s="148" t="str">
        <f t="shared" si="6"/>
        <v/>
      </c>
      <c r="L69" s="127" t="str">
        <f>IF(L27="","",(('Physical Data'!$L27/100)*L27))</f>
        <v/>
      </c>
      <c r="M69" s="284" t="str">
        <f>IF(M27="","",(('Physical Data'!$L27/100)*M27))</f>
        <v/>
      </c>
      <c r="N69" s="284" t="str">
        <f>IF(N27="","",(('Physical Data'!$L27/100)*N27))</f>
        <v/>
      </c>
      <c r="O69" s="284" t="str">
        <f>IF(O27="","",(('Physical Data'!$L27/100)*O27))</f>
        <v/>
      </c>
      <c r="P69" s="284" t="str">
        <f>IF(P27="","",(('Physical Data'!$L27/100)*P27))</f>
        <v/>
      </c>
      <c r="Q69" s="284" t="str">
        <f>IF(Q27="","",(('Physical Data'!$L27/100)*Q27))</f>
        <v/>
      </c>
      <c r="R69" s="284" t="str">
        <f>IF(R27="","",(('Physical Data'!$L27/100)*R27))</f>
        <v/>
      </c>
      <c r="S69" s="148" t="str">
        <f>IF(S27="","",(('Physical Data'!$L27/100)*S27))</f>
        <v/>
      </c>
      <c r="T69" s="284" t="str">
        <f>IF(T27="","",(('Physical Data'!$L27/100)*T27))</f>
        <v/>
      </c>
      <c r="U69" s="284" t="str">
        <f>IF(U27="","",(('Physical Data'!$L27/100)*U27))</f>
        <v/>
      </c>
      <c r="V69" s="284" t="str">
        <f>IF(V27="","",(('Physical Data'!$L27/100)*V27))</f>
        <v/>
      </c>
      <c r="W69" s="284" t="str">
        <f>IF(W27="","",(('Physical Data'!$L27/100)*W27))</f>
        <v/>
      </c>
      <c r="X69" s="284" t="str">
        <f>IF(X27="","",(('Physical Data'!$L27/100)*X27))</f>
        <v/>
      </c>
      <c r="Y69" s="284" t="str">
        <f>IF(Y27="","",(('Physical Data'!$L27/100)*Y27))</f>
        <v/>
      </c>
      <c r="Z69" s="284" t="str">
        <f>IF(Z27="","",(('Physical Data'!$L27/100)*Z27))</f>
        <v/>
      </c>
      <c r="AA69" s="284" t="str">
        <f>IF(AA27="","",(('Physical Data'!$L27/100)*AA27))</f>
        <v/>
      </c>
      <c r="AB69" s="284" t="str">
        <f>IF(AB27="","",(('Physical Data'!$L27/100)*AB27))</f>
        <v/>
      </c>
      <c r="AC69" s="284" t="str">
        <f>IF(AC27="","",(('Physical Data'!$L27/100)*AC27))</f>
        <v/>
      </c>
      <c r="AD69" s="284" t="str">
        <f>IF(AD27="","",(('Physical Data'!$L27/100)*AD27))</f>
        <v/>
      </c>
      <c r="AE69" s="284" t="str">
        <f>IF(AE27="","",(('Physical Data'!$L27/100)*AE27))</f>
        <v/>
      </c>
      <c r="AF69" s="284" t="str">
        <f>IF(AF27="","",(('Physical Data'!$L27/100)*AF27))</f>
        <v/>
      </c>
      <c r="AG69" s="284" t="str">
        <f>IF(AG27="","",(('Physical Data'!$L27/100)*AG27))</f>
        <v/>
      </c>
      <c r="AH69" s="284" t="str">
        <f>IF(AH27="","",(('Physical Data'!$L27/100)*AH27))</f>
        <v/>
      </c>
      <c r="AI69" s="284" t="str">
        <f>IF(AI27="","",(('Physical Data'!$L27/100)*AI27))</f>
        <v/>
      </c>
      <c r="AJ69" s="148" t="str">
        <f>IF(AJ27="","",(('Physical Data'!$L27/100)*AJ27))</f>
        <v/>
      </c>
      <c r="AK69" s="350" t="str">
        <f>IF(AK27="","",(('Physical Data'!$L27/100)*AK27))</f>
        <v/>
      </c>
      <c r="AL69" s="311" t="str">
        <f>IF(AL27="","",(('Physical Data'!$L27/100)*AL27))</f>
        <v/>
      </c>
      <c r="AM69" s="16"/>
    </row>
    <row r="70" spans="7:39" ht="20.100000000000001" customHeight="1" x14ac:dyDescent="0.2">
      <c r="G70" s="15"/>
      <c r="H70" s="42" t="str">
        <f t="shared" si="6"/>
        <v/>
      </c>
      <c r="I70" s="43" t="str">
        <f t="shared" si="6"/>
        <v/>
      </c>
      <c r="J70" s="43" t="str">
        <f t="shared" si="6"/>
        <v/>
      </c>
      <c r="K70" s="148" t="str">
        <f t="shared" si="6"/>
        <v/>
      </c>
      <c r="L70" s="127" t="str">
        <f>IF(L28="","",(('Physical Data'!$L28/100)*L28))</f>
        <v/>
      </c>
      <c r="M70" s="284" t="str">
        <f>IF(M28="","",(('Physical Data'!$L28/100)*M28))</f>
        <v/>
      </c>
      <c r="N70" s="284" t="str">
        <f>IF(N28="","",(('Physical Data'!$L28/100)*N28))</f>
        <v/>
      </c>
      <c r="O70" s="284" t="str">
        <f>IF(O28="","",(('Physical Data'!$L28/100)*O28))</f>
        <v/>
      </c>
      <c r="P70" s="284" t="str">
        <f>IF(P28="","",(('Physical Data'!$L28/100)*P28))</f>
        <v/>
      </c>
      <c r="Q70" s="284" t="str">
        <f>IF(Q28="","",(('Physical Data'!$L28/100)*Q28))</f>
        <v/>
      </c>
      <c r="R70" s="284" t="str">
        <f>IF(R28="","",(('Physical Data'!$L28/100)*R28))</f>
        <v/>
      </c>
      <c r="S70" s="148" t="str">
        <f>IF(S28="","",(('Physical Data'!$L28/100)*S28))</f>
        <v/>
      </c>
      <c r="T70" s="284" t="str">
        <f>IF(T28="","",(('Physical Data'!$L28/100)*T28))</f>
        <v/>
      </c>
      <c r="U70" s="284" t="str">
        <f>IF(U28="","",(('Physical Data'!$L28/100)*U28))</f>
        <v/>
      </c>
      <c r="V70" s="284" t="str">
        <f>IF(V28="","",(('Physical Data'!$L28/100)*V28))</f>
        <v/>
      </c>
      <c r="W70" s="284" t="str">
        <f>IF(W28="","",(('Physical Data'!$L28/100)*W28))</f>
        <v/>
      </c>
      <c r="X70" s="284" t="str">
        <f>IF(X28="","",(('Physical Data'!$L28/100)*X28))</f>
        <v/>
      </c>
      <c r="Y70" s="284" t="str">
        <f>IF(Y28="","",(('Physical Data'!$L28/100)*Y28))</f>
        <v/>
      </c>
      <c r="Z70" s="284" t="str">
        <f>IF(Z28="","",(('Physical Data'!$L28/100)*Z28))</f>
        <v/>
      </c>
      <c r="AA70" s="284" t="str">
        <f>IF(AA28="","",(('Physical Data'!$L28/100)*AA28))</f>
        <v/>
      </c>
      <c r="AB70" s="284" t="str">
        <f>IF(AB28="","",(('Physical Data'!$L28/100)*AB28))</f>
        <v/>
      </c>
      <c r="AC70" s="284" t="str">
        <f>IF(AC28="","",(('Physical Data'!$L28/100)*AC28))</f>
        <v/>
      </c>
      <c r="AD70" s="284" t="str">
        <f>IF(AD28="","",(('Physical Data'!$L28/100)*AD28))</f>
        <v/>
      </c>
      <c r="AE70" s="284" t="str">
        <f>IF(AE28="","",(('Physical Data'!$L28/100)*AE28))</f>
        <v/>
      </c>
      <c r="AF70" s="284" t="str">
        <f>IF(AF28="","",(('Physical Data'!$L28/100)*AF28))</f>
        <v/>
      </c>
      <c r="AG70" s="284" t="str">
        <f>IF(AG28="","",(('Physical Data'!$L28/100)*AG28))</f>
        <v/>
      </c>
      <c r="AH70" s="284" t="str">
        <f>IF(AH28="","",(('Physical Data'!$L28/100)*AH28))</f>
        <v/>
      </c>
      <c r="AI70" s="284" t="str">
        <f>IF(AI28="","",(('Physical Data'!$L28/100)*AI28))</f>
        <v/>
      </c>
      <c r="AJ70" s="148" t="str">
        <f>IF(AJ28="","",(('Physical Data'!$L28/100)*AJ28))</f>
        <v/>
      </c>
      <c r="AK70" s="350" t="str">
        <f>IF(AK28="","",(('Physical Data'!$L28/100)*AK28))</f>
        <v/>
      </c>
      <c r="AL70" s="311" t="str">
        <f>IF(AL28="","",(('Physical Data'!$L28/100)*AL28))</f>
        <v/>
      </c>
      <c r="AM70" s="16"/>
    </row>
    <row r="71" spans="7:39" ht="20.100000000000001" customHeight="1" x14ac:dyDescent="0.2">
      <c r="G71" s="15"/>
      <c r="H71" s="42" t="str">
        <f t="shared" ref="H71:K80" si="7">IF(H29="","",H29)</f>
        <v/>
      </c>
      <c r="I71" s="43" t="str">
        <f t="shared" si="7"/>
        <v/>
      </c>
      <c r="J71" s="43" t="str">
        <f t="shared" si="7"/>
        <v/>
      </c>
      <c r="K71" s="148" t="str">
        <f t="shared" si="7"/>
        <v/>
      </c>
      <c r="L71" s="127" t="str">
        <f>IF(L29="","",(('Physical Data'!$L29/100)*L29))</f>
        <v/>
      </c>
      <c r="M71" s="284" t="str">
        <f>IF(M29="","",(('Physical Data'!$L29/100)*M29))</f>
        <v/>
      </c>
      <c r="N71" s="284" t="str">
        <f>IF(N29="","",(('Physical Data'!$L29/100)*N29))</f>
        <v/>
      </c>
      <c r="O71" s="284" t="str">
        <f>IF(O29="","",(('Physical Data'!$L29/100)*O29))</f>
        <v/>
      </c>
      <c r="P71" s="284" t="str">
        <f>IF(P29="","",(('Physical Data'!$L29/100)*P29))</f>
        <v/>
      </c>
      <c r="Q71" s="284" t="str">
        <f>IF(Q29="","",(('Physical Data'!$L29/100)*Q29))</f>
        <v/>
      </c>
      <c r="R71" s="284" t="str">
        <f>IF(R29="","",(('Physical Data'!$L29/100)*R29))</f>
        <v/>
      </c>
      <c r="S71" s="148" t="str">
        <f>IF(S29="","",(('Physical Data'!$L29/100)*S29))</f>
        <v/>
      </c>
      <c r="T71" s="284" t="str">
        <f>IF(T29="","",(('Physical Data'!$L29/100)*T29))</f>
        <v/>
      </c>
      <c r="U71" s="284" t="str">
        <f>IF(U29="","",(('Physical Data'!$L29/100)*U29))</f>
        <v/>
      </c>
      <c r="V71" s="284" t="str">
        <f>IF(V29="","",(('Physical Data'!$L29/100)*V29))</f>
        <v/>
      </c>
      <c r="W71" s="284" t="str">
        <f>IF(W29="","",(('Physical Data'!$L29/100)*W29))</f>
        <v/>
      </c>
      <c r="X71" s="284" t="str">
        <f>IF(X29="","",(('Physical Data'!$L29/100)*X29))</f>
        <v/>
      </c>
      <c r="Y71" s="284" t="str">
        <f>IF(Y29="","",(('Physical Data'!$L29/100)*Y29))</f>
        <v/>
      </c>
      <c r="Z71" s="284" t="str">
        <f>IF(Z29="","",(('Physical Data'!$L29/100)*Z29))</f>
        <v/>
      </c>
      <c r="AA71" s="284" t="str">
        <f>IF(AA29="","",(('Physical Data'!$L29/100)*AA29))</f>
        <v/>
      </c>
      <c r="AB71" s="284" t="str">
        <f>IF(AB29="","",(('Physical Data'!$L29/100)*AB29))</f>
        <v/>
      </c>
      <c r="AC71" s="284" t="str">
        <f>IF(AC29="","",(('Physical Data'!$L29/100)*AC29))</f>
        <v/>
      </c>
      <c r="AD71" s="284" t="str">
        <f>IF(AD29="","",(('Physical Data'!$L29/100)*AD29))</f>
        <v/>
      </c>
      <c r="AE71" s="284" t="str">
        <f>IF(AE29="","",(('Physical Data'!$L29/100)*AE29))</f>
        <v/>
      </c>
      <c r="AF71" s="284" t="str">
        <f>IF(AF29="","",(('Physical Data'!$L29/100)*AF29))</f>
        <v/>
      </c>
      <c r="AG71" s="284" t="str">
        <f>IF(AG29="","",(('Physical Data'!$L29/100)*AG29))</f>
        <v/>
      </c>
      <c r="AH71" s="284" t="str">
        <f>IF(AH29="","",(('Physical Data'!$L29/100)*AH29))</f>
        <v/>
      </c>
      <c r="AI71" s="284" t="str">
        <f>IF(AI29="","",(('Physical Data'!$L29/100)*AI29))</f>
        <v/>
      </c>
      <c r="AJ71" s="148" t="str">
        <f>IF(AJ29="","",(('Physical Data'!$L29/100)*AJ29))</f>
        <v/>
      </c>
      <c r="AK71" s="350" t="str">
        <f>IF(AK29="","",(('Physical Data'!$L29/100)*AK29))</f>
        <v/>
      </c>
      <c r="AL71" s="311" t="str">
        <f>IF(AL29="","",(('Physical Data'!$L29/100)*AL29))</f>
        <v/>
      </c>
      <c r="AM71" s="16"/>
    </row>
    <row r="72" spans="7:39" ht="20.100000000000001" customHeight="1" x14ac:dyDescent="0.2">
      <c r="G72" s="15"/>
      <c r="H72" s="42" t="str">
        <f t="shared" si="7"/>
        <v/>
      </c>
      <c r="I72" s="43" t="str">
        <f t="shared" si="7"/>
        <v/>
      </c>
      <c r="J72" s="43" t="str">
        <f t="shared" si="7"/>
        <v/>
      </c>
      <c r="K72" s="148" t="str">
        <f t="shared" si="7"/>
        <v/>
      </c>
      <c r="L72" s="127" t="str">
        <f>IF(L30="","",(('Physical Data'!$L30/100)*L30))</f>
        <v/>
      </c>
      <c r="M72" s="284" t="str">
        <f>IF(M30="","",(('Physical Data'!$L30/100)*M30))</f>
        <v/>
      </c>
      <c r="N72" s="284" t="str">
        <f>IF(N30="","",(('Physical Data'!$L30/100)*N30))</f>
        <v/>
      </c>
      <c r="O72" s="284" t="str">
        <f>IF(O30="","",(('Physical Data'!$L30/100)*O30))</f>
        <v/>
      </c>
      <c r="P72" s="284" t="str">
        <f>IF(P30="","",(('Physical Data'!$L30/100)*P30))</f>
        <v/>
      </c>
      <c r="Q72" s="284" t="str">
        <f>IF(Q30="","",(('Physical Data'!$L30/100)*Q30))</f>
        <v/>
      </c>
      <c r="R72" s="284" t="str">
        <f>IF(R30="","",(('Physical Data'!$L30/100)*R30))</f>
        <v/>
      </c>
      <c r="S72" s="148" t="str">
        <f>IF(S30="","",(('Physical Data'!$L30/100)*S30))</f>
        <v/>
      </c>
      <c r="T72" s="284" t="str">
        <f>IF(T30="","",(('Physical Data'!$L30/100)*T30))</f>
        <v/>
      </c>
      <c r="U72" s="284" t="str">
        <f>IF(U30="","",(('Physical Data'!$L30/100)*U30))</f>
        <v/>
      </c>
      <c r="V72" s="284" t="str">
        <f>IF(V30="","",(('Physical Data'!$L30/100)*V30))</f>
        <v/>
      </c>
      <c r="W72" s="284" t="str">
        <f>IF(W30="","",(('Physical Data'!$L30/100)*W30))</f>
        <v/>
      </c>
      <c r="X72" s="284" t="str">
        <f>IF(X30="","",(('Physical Data'!$L30/100)*X30))</f>
        <v/>
      </c>
      <c r="Y72" s="284" t="str">
        <f>IF(Y30="","",(('Physical Data'!$L30/100)*Y30))</f>
        <v/>
      </c>
      <c r="Z72" s="284" t="str">
        <f>IF(Z30="","",(('Physical Data'!$L30/100)*Z30))</f>
        <v/>
      </c>
      <c r="AA72" s="284" t="str">
        <f>IF(AA30="","",(('Physical Data'!$L30/100)*AA30))</f>
        <v/>
      </c>
      <c r="AB72" s="284" t="str">
        <f>IF(AB30="","",(('Physical Data'!$L30/100)*AB30))</f>
        <v/>
      </c>
      <c r="AC72" s="284" t="str">
        <f>IF(AC30="","",(('Physical Data'!$L30/100)*AC30))</f>
        <v/>
      </c>
      <c r="AD72" s="284" t="str">
        <f>IF(AD30="","",(('Physical Data'!$L30/100)*AD30))</f>
        <v/>
      </c>
      <c r="AE72" s="284" t="str">
        <f>IF(AE30="","",(('Physical Data'!$L30/100)*AE30))</f>
        <v/>
      </c>
      <c r="AF72" s="284" t="str">
        <f>IF(AF30="","",(('Physical Data'!$L30/100)*AF30))</f>
        <v/>
      </c>
      <c r="AG72" s="284" t="str">
        <f>IF(AG30="","",(('Physical Data'!$L30/100)*AG30))</f>
        <v/>
      </c>
      <c r="AH72" s="284" t="str">
        <f>IF(AH30="","",(('Physical Data'!$L30/100)*AH30))</f>
        <v/>
      </c>
      <c r="AI72" s="284" t="str">
        <f>IF(AI30="","",(('Physical Data'!$L30/100)*AI30))</f>
        <v/>
      </c>
      <c r="AJ72" s="148" t="str">
        <f>IF(AJ30="","",(('Physical Data'!$L30/100)*AJ30))</f>
        <v/>
      </c>
      <c r="AK72" s="350" t="str">
        <f>IF(AK30="","",(('Physical Data'!$L30/100)*AK30))</f>
        <v/>
      </c>
      <c r="AL72" s="311" t="str">
        <f>IF(AL30="","",(('Physical Data'!$L30/100)*AL30))</f>
        <v/>
      </c>
      <c r="AM72" s="16"/>
    </row>
    <row r="73" spans="7:39" ht="20.100000000000001" customHeight="1" x14ac:dyDescent="0.2">
      <c r="G73" s="15"/>
      <c r="H73" s="42" t="str">
        <f t="shared" si="7"/>
        <v/>
      </c>
      <c r="I73" s="43" t="str">
        <f t="shared" si="7"/>
        <v/>
      </c>
      <c r="J73" s="43" t="str">
        <f t="shared" si="7"/>
        <v/>
      </c>
      <c r="K73" s="148" t="str">
        <f t="shared" si="7"/>
        <v/>
      </c>
      <c r="L73" s="127" t="str">
        <f>IF(L31="","",(('Physical Data'!$L31/100)*L31))</f>
        <v/>
      </c>
      <c r="M73" s="284" t="str">
        <f>IF(M31="","",(('Physical Data'!$L31/100)*M31))</f>
        <v/>
      </c>
      <c r="N73" s="284" t="str">
        <f>IF(N31="","",(('Physical Data'!$L31/100)*N31))</f>
        <v/>
      </c>
      <c r="O73" s="284" t="str">
        <f>IF(O31="","",(('Physical Data'!$L31/100)*O31))</f>
        <v/>
      </c>
      <c r="P73" s="284" t="str">
        <f>IF(P31="","",(('Physical Data'!$L31/100)*P31))</f>
        <v/>
      </c>
      <c r="Q73" s="284" t="str">
        <f>IF(Q31="","",(('Physical Data'!$L31/100)*Q31))</f>
        <v/>
      </c>
      <c r="R73" s="284" t="str">
        <f>IF(R31="","",(('Physical Data'!$L31/100)*R31))</f>
        <v/>
      </c>
      <c r="S73" s="148" t="str">
        <f>IF(S31="","",(('Physical Data'!$L31/100)*S31))</f>
        <v/>
      </c>
      <c r="T73" s="284" t="str">
        <f>IF(T31="","",(('Physical Data'!$L31/100)*T31))</f>
        <v/>
      </c>
      <c r="U73" s="284" t="str">
        <f>IF(U31="","",(('Physical Data'!$L31/100)*U31))</f>
        <v/>
      </c>
      <c r="V73" s="284" t="str">
        <f>IF(V31="","",(('Physical Data'!$L31/100)*V31))</f>
        <v/>
      </c>
      <c r="W73" s="284" t="str">
        <f>IF(W31="","",(('Physical Data'!$L31/100)*W31))</f>
        <v/>
      </c>
      <c r="X73" s="284" t="str">
        <f>IF(X31="","",(('Physical Data'!$L31/100)*X31))</f>
        <v/>
      </c>
      <c r="Y73" s="284" t="str">
        <f>IF(Y31="","",(('Physical Data'!$L31/100)*Y31))</f>
        <v/>
      </c>
      <c r="Z73" s="284" t="str">
        <f>IF(Z31="","",(('Physical Data'!$L31/100)*Z31))</f>
        <v/>
      </c>
      <c r="AA73" s="284" t="str">
        <f>IF(AA31="","",(('Physical Data'!$L31/100)*AA31))</f>
        <v/>
      </c>
      <c r="AB73" s="284" t="str">
        <f>IF(AB31="","",(('Physical Data'!$L31/100)*AB31))</f>
        <v/>
      </c>
      <c r="AC73" s="284" t="str">
        <f>IF(AC31="","",(('Physical Data'!$L31/100)*AC31))</f>
        <v/>
      </c>
      <c r="AD73" s="284" t="str">
        <f>IF(AD31="","",(('Physical Data'!$L31/100)*AD31))</f>
        <v/>
      </c>
      <c r="AE73" s="284" t="str">
        <f>IF(AE31="","",(('Physical Data'!$L31/100)*AE31))</f>
        <v/>
      </c>
      <c r="AF73" s="284" t="str">
        <f>IF(AF31="","",(('Physical Data'!$L31/100)*AF31))</f>
        <v/>
      </c>
      <c r="AG73" s="284" t="str">
        <f>IF(AG31="","",(('Physical Data'!$L31/100)*AG31))</f>
        <v/>
      </c>
      <c r="AH73" s="284" t="str">
        <f>IF(AH31="","",(('Physical Data'!$L31/100)*AH31))</f>
        <v/>
      </c>
      <c r="AI73" s="284" t="str">
        <f>IF(AI31="","",(('Physical Data'!$L31/100)*AI31))</f>
        <v/>
      </c>
      <c r="AJ73" s="148" t="str">
        <f>IF(AJ31="","",(('Physical Data'!$L31/100)*AJ31))</f>
        <v/>
      </c>
      <c r="AK73" s="350" t="str">
        <f>IF(AK31="","",(('Physical Data'!$L31/100)*AK31))</f>
        <v/>
      </c>
      <c r="AL73" s="311" t="str">
        <f>IF(AL31="","",(('Physical Data'!$L31/100)*AL31))</f>
        <v/>
      </c>
      <c r="AM73" s="16"/>
    </row>
    <row r="74" spans="7:39" ht="20.100000000000001" customHeight="1" x14ac:dyDescent="0.2">
      <c r="G74" s="15"/>
      <c r="H74" s="42" t="str">
        <f t="shared" si="7"/>
        <v/>
      </c>
      <c r="I74" s="43" t="str">
        <f t="shared" si="7"/>
        <v/>
      </c>
      <c r="J74" s="43" t="str">
        <f t="shared" si="7"/>
        <v/>
      </c>
      <c r="K74" s="148" t="str">
        <f t="shared" si="7"/>
        <v/>
      </c>
      <c r="L74" s="127" t="str">
        <f>IF(L32="","",(('Physical Data'!$L32/100)*L32))</f>
        <v/>
      </c>
      <c r="M74" s="284" t="str">
        <f>IF(M32="","",(('Physical Data'!$L32/100)*M32))</f>
        <v/>
      </c>
      <c r="N74" s="284" t="str">
        <f>IF(N32="","",(('Physical Data'!$L32/100)*N32))</f>
        <v/>
      </c>
      <c r="O74" s="284" t="str">
        <f>IF(O32="","",(('Physical Data'!$L32/100)*O32))</f>
        <v/>
      </c>
      <c r="P74" s="284" t="str">
        <f>IF(P32="","",(('Physical Data'!$L32/100)*P32))</f>
        <v/>
      </c>
      <c r="Q74" s="284" t="str">
        <f>IF(Q32="","",(('Physical Data'!$L32/100)*Q32))</f>
        <v/>
      </c>
      <c r="R74" s="284" t="str">
        <f>IF(R32="","",(('Physical Data'!$L32/100)*R32))</f>
        <v/>
      </c>
      <c r="S74" s="148" t="str">
        <f>IF(S32="","",(('Physical Data'!$L32/100)*S32))</f>
        <v/>
      </c>
      <c r="T74" s="284" t="str">
        <f>IF(T32="","",(('Physical Data'!$L32/100)*T32))</f>
        <v/>
      </c>
      <c r="U74" s="284" t="str">
        <f>IF(U32="","",(('Physical Data'!$L32/100)*U32))</f>
        <v/>
      </c>
      <c r="V74" s="284" t="str">
        <f>IF(V32="","",(('Physical Data'!$L32/100)*V32))</f>
        <v/>
      </c>
      <c r="W74" s="284" t="str">
        <f>IF(W32="","",(('Physical Data'!$L32/100)*W32))</f>
        <v/>
      </c>
      <c r="X74" s="284" t="str">
        <f>IF(X32="","",(('Physical Data'!$L32/100)*X32))</f>
        <v/>
      </c>
      <c r="Y74" s="284" t="str">
        <f>IF(Y32="","",(('Physical Data'!$L32/100)*Y32))</f>
        <v/>
      </c>
      <c r="Z74" s="284" t="str">
        <f>IF(Z32="","",(('Physical Data'!$L32/100)*Z32))</f>
        <v/>
      </c>
      <c r="AA74" s="284" t="str">
        <f>IF(AA32="","",(('Physical Data'!$L32/100)*AA32))</f>
        <v/>
      </c>
      <c r="AB74" s="284" t="str">
        <f>IF(AB32="","",(('Physical Data'!$L32/100)*AB32))</f>
        <v/>
      </c>
      <c r="AC74" s="284" t="str">
        <f>IF(AC32="","",(('Physical Data'!$L32/100)*AC32))</f>
        <v/>
      </c>
      <c r="AD74" s="284" t="str">
        <f>IF(AD32="","",(('Physical Data'!$L32/100)*AD32))</f>
        <v/>
      </c>
      <c r="AE74" s="284" t="str">
        <f>IF(AE32="","",(('Physical Data'!$L32/100)*AE32))</f>
        <v/>
      </c>
      <c r="AF74" s="284" t="str">
        <f>IF(AF32="","",(('Physical Data'!$L32/100)*AF32))</f>
        <v/>
      </c>
      <c r="AG74" s="284" t="str">
        <f>IF(AG32="","",(('Physical Data'!$L32/100)*AG32))</f>
        <v/>
      </c>
      <c r="AH74" s="284" t="str">
        <f>IF(AH32="","",(('Physical Data'!$L32/100)*AH32))</f>
        <v/>
      </c>
      <c r="AI74" s="284" t="str">
        <f>IF(AI32="","",(('Physical Data'!$L32/100)*AI32))</f>
        <v/>
      </c>
      <c r="AJ74" s="148" t="str">
        <f>IF(AJ32="","",(('Physical Data'!$L32/100)*AJ32))</f>
        <v/>
      </c>
      <c r="AK74" s="350" t="str">
        <f>IF(AK32="","",(('Physical Data'!$L32/100)*AK32))</f>
        <v/>
      </c>
      <c r="AL74" s="311" t="str">
        <f>IF(AL32="","",(('Physical Data'!$L32/100)*AL32))</f>
        <v/>
      </c>
      <c r="AM74" s="16"/>
    </row>
    <row r="75" spans="7:39" ht="20.100000000000001" customHeight="1" x14ac:dyDescent="0.2">
      <c r="G75" s="15"/>
      <c r="H75" s="42" t="str">
        <f t="shared" si="7"/>
        <v/>
      </c>
      <c r="I75" s="43" t="str">
        <f t="shared" si="7"/>
        <v/>
      </c>
      <c r="J75" s="43" t="str">
        <f t="shared" si="7"/>
        <v/>
      </c>
      <c r="K75" s="148" t="str">
        <f t="shared" si="7"/>
        <v/>
      </c>
      <c r="L75" s="127" t="str">
        <f>IF(L33="","",(('Physical Data'!$L33/100)*L33))</f>
        <v/>
      </c>
      <c r="M75" s="284" t="str">
        <f>IF(M33="","",(('Physical Data'!$L33/100)*M33))</f>
        <v/>
      </c>
      <c r="N75" s="284" t="str">
        <f>IF(N33="","",(('Physical Data'!$L33/100)*N33))</f>
        <v/>
      </c>
      <c r="O75" s="284" t="str">
        <f>IF(O33="","",(('Physical Data'!$L33/100)*O33))</f>
        <v/>
      </c>
      <c r="P75" s="284" t="str">
        <f>IF(P33="","",(('Physical Data'!$L33/100)*P33))</f>
        <v/>
      </c>
      <c r="Q75" s="284" t="str">
        <f>IF(Q33="","",(('Physical Data'!$L33/100)*Q33))</f>
        <v/>
      </c>
      <c r="R75" s="284" t="str">
        <f>IF(R33="","",(('Physical Data'!$L33/100)*R33))</f>
        <v/>
      </c>
      <c r="S75" s="148" t="str">
        <f>IF(S33="","",(('Physical Data'!$L33/100)*S33))</f>
        <v/>
      </c>
      <c r="T75" s="284" t="str">
        <f>IF(T33="","",(('Physical Data'!$L33/100)*T33))</f>
        <v/>
      </c>
      <c r="U75" s="284" t="str">
        <f>IF(U33="","",(('Physical Data'!$L33/100)*U33))</f>
        <v/>
      </c>
      <c r="V75" s="284" t="str">
        <f>IF(V33="","",(('Physical Data'!$L33/100)*V33))</f>
        <v/>
      </c>
      <c r="W75" s="284" t="str">
        <f>IF(W33="","",(('Physical Data'!$L33/100)*W33))</f>
        <v/>
      </c>
      <c r="X75" s="284" t="str">
        <f>IF(X33="","",(('Physical Data'!$L33/100)*X33))</f>
        <v/>
      </c>
      <c r="Y75" s="284" t="str">
        <f>IF(Y33="","",(('Physical Data'!$L33/100)*Y33))</f>
        <v/>
      </c>
      <c r="Z75" s="284" t="str">
        <f>IF(Z33="","",(('Physical Data'!$L33/100)*Z33))</f>
        <v/>
      </c>
      <c r="AA75" s="284" t="str">
        <f>IF(AA33="","",(('Physical Data'!$L33/100)*AA33))</f>
        <v/>
      </c>
      <c r="AB75" s="284" t="str">
        <f>IF(AB33="","",(('Physical Data'!$L33/100)*AB33))</f>
        <v/>
      </c>
      <c r="AC75" s="284" t="str">
        <f>IF(AC33="","",(('Physical Data'!$L33/100)*AC33))</f>
        <v/>
      </c>
      <c r="AD75" s="284" t="str">
        <f>IF(AD33="","",(('Physical Data'!$L33/100)*AD33))</f>
        <v/>
      </c>
      <c r="AE75" s="284" t="str">
        <f>IF(AE33="","",(('Physical Data'!$L33/100)*AE33))</f>
        <v/>
      </c>
      <c r="AF75" s="284" t="str">
        <f>IF(AF33="","",(('Physical Data'!$L33/100)*AF33))</f>
        <v/>
      </c>
      <c r="AG75" s="284" t="str">
        <f>IF(AG33="","",(('Physical Data'!$L33/100)*AG33))</f>
        <v/>
      </c>
      <c r="AH75" s="284" t="str">
        <f>IF(AH33="","",(('Physical Data'!$L33/100)*AH33))</f>
        <v/>
      </c>
      <c r="AI75" s="284" t="str">
        <f>IF(AI33="","",(('Physical Data'!$L33/100)*AI33))</f>
        <v/>
      </c>
      <c r="AJ75" s="148" t="str">
        <f>IF(AJ33="","",(('Physical Data'!$L33/100)*AJ33))</f>
        <v/>
      </c>
      <c r="AK75" s="350" t="str">
        <f>IF(AK33="","",(('Physical Data'!$L33/100)*AK33))</f>
        <v/>
      </c>
      <c r="AL75" s="311" t="str">
        <f>IF(AL33="","",(('Physical Data'!$L33/100)*AL33))</f>
        <v/>
      </c>
      <c r="AM75" s="16"/>
    </row>
    <row r="76" spans="7:39" ht="20.100000000000001" customHeight="1" x14ac:dyDescent="0.2">
      <c r="G76" s="15"/>
      <c r="H76" s="42" t="str">
        <f t="shared" si="7"/>
        <v/>
      </c>
      <c r="I76" s="43" t="str">
        <f t="shared" si="7"/>
        <v/>
      </c>
      <c r="J76" s="43" t="str">
        <f t="shared" si="7"/>
        <v/>
      </c>
      <c r="K76" s="148" t="str">
        <f t="shared" si="7"/>
        <v/>
      </c>
      <c r="L76" s="127" t="str">
        <f>IF(L34="","",(('Physical Data'!$L34/100)*L34))</f>
        <v/>
      </c>
      <c r="M76" s="284" t="str">
        <f>IF(M34="","",(('Physical Data'!$L34/100)*M34))</f>
        <v/>
      </c>
      <c r="N76" s="284" t="str">
        <f>IF(N34="","",(('Physical Data'!$L34/100)*N34))</f>
        <v/>
      </c>
      <c r="O76" s="284" t="str">
        <f>IF(O34="","",(('Physical Data'!$L34/100)*O34))</f>
        <v/>
      </c>
      <c r="P76" s="284" t="str">
        <f>IF(P34="","",(('Physical Data'!$L34/100)*P34))</f>
        <v/>
      </c>
      <c r="Q76" s="284" t="str">
        <f>IF(Q34="","",(('Physical Data'!$L34/100)*Q34))</f>
        <v/>
      </c>
      <c r="R76" s="284" t="str">
        <f>IF(R34="","",(('Physical Data'!$L34/100)*R34))</f>
        <v/>
      </c>
      <c r="S76" s="148" t="str">
        <f>IF(S34="","",(('Physical Data'!$L34/100)*S34))</f>
        <v/>
      </c>
      <c r="T76" s="284" t="str">
        <f>IF(T34="","",(('Physical Data'!$L34/100)*T34))</f>
        <v/>
      </c>
      <c r="U76" s="284" t="str">
        <f>IF(U34="","",(('Physical Data'!$L34/100)*U34))</f>
        <v/>
      </c>
      <c r="V76" s="284" t="str">
        <f>IF(V34="","",(('Physical Data'!$L34/100)*V34))</f>
        <v/>
      </c>
      <c r="W76" s="284" t="str">
        <f>IF(W34="","",(('Physical Data'!$L34/100)*W34))</f>
        <v/>
      </c>
      <c r="X76" s="284" t="str">
        <f>IF(X34="","",(('Physical Data'!$L34/100)*X34))</f>
        <v/>
      </c>
      <c r="Y76" s="284" t="str">
        <f>IF(Y34="","",(('Physical Data'!$L34/100)*Y34))</f>
        <v/>
      </c>
      <c r="Z76" s="284" t="str">
        <f>IF(Z34="","",(('Physical Data'!$L34/100)*Z34))</f>
        <v/>
      </c>
      <c r="AA76" s="284" t="str">
        <f>IF(AA34="","",(('Physical Data'!$L34/100)*AA34))</f>
        <v/>
      </c>
      <c r="AB76" s="284" t="str">
        <f>IF(AB34="","",(('Physical Data'!$L34/100)*AB34))</f>
        <v/>
      </c>
      <c r="AC76" s="284" t="str">
        <f>IF(AC34="","",(('Physical Data'!$L34/100)*AC34))</f>
        <v/>
      </c>
      <c r="AD76" s="284" t="str">
        <f>IF(AD34="","",(('Physical Data'!$L34/100)*AD34))</f>
        <v/>
      </c>
      <c r="AE76" s="284" t="str">
        <f>IF(AE34="","",(('Physical Data'!$L34/100)*AE34))</f>
        <v/>
      </c>
      <c r="AF76" s="284" t="str">
        <f>IF(AF34="","",(('Physical Data'!$L34/100)*AF34))</f>
        <v/>
      </c>
      <c r="AG76" s="284" t="str">
        <f>IF(AG34="","",(('Physical Data'!$L34/100)*AG34))</f>
        <v/>
      </c>
      <c r="AH76" s="284" t="str">
        <f>IF(AH34="","",(('Physical Data'!$L34/100)*AH34))</f>
        <v/>
      </c>
      <c r="AI76" s="284" t="str">
        <f>IF(AI34="","",(('Physical Data'!$L34/100)*AI34))</f>
        <v/>
      </c>
      <c r="AJ76" s="148" t="str">
        <f>IF(AJ34="","",(('Physical Data'!$L34/100)*AJ34))</f>
        <v/>
      </c>
      <c r="AK76" s="350" t="str">
        <f>IF(AK34="","",(('Physical Data'!$L34/100)*AK34))</f>
        <v/>
      </c>
      <c r="AL76" s="311" t="str">
        <f>IF(AL34="","",(('Physical Data'!$L34/100)*AL34))</f>
        <v/>
      </c>
      <c r="AM76" s="16"/>
    </row>
    <row r="77" spans="7:39" ht="20.100000000000001" customHeight="1" x14ac:dyDescent="0.2">
      <c r="G77" s="15"/>
      <c r="H77" s="42" t="str">
        <f t="shared" si="7"/>
        <v/>
      </c>
      <c r="I77" s="43" t="str">
        <f t="shared" si="7"/>
        <v/>
      </c>
      <c r="J77" s="43" t="str">
        <f t="shared" si="7"/>
        <v/>
      </c>
      <c r="K77" s="148" t="str">
        <f t="shared" si="7"/>
        <v/>
      </c>
      <c r="L77" s="127" t="str">
        <f>IF(L35="","",(('Physical Data'!$L35/100)*L35))</f>
        <v/>
      </c>
      <c r="M77" s="284" t="str">
        <f>IF(M35="","",(('Physical Data'!$L35/100)*M35))</f>
        <v/>
      </c>
      <c r="N77" s="284" t="str">
        <f>IF(N35="","",(('Physical Data'!$L35/100)*N35))</f>
        <v/>
      </c>
      <c r="O77" s="284" t="str">
        <f>IF(O35="","",(('Physical Data'!$L35/100)*O35))</f>
        <v/>
      </c>
      <c r="P77" s="284" t="str">
        <f>IF(P35="","",(('Physical Data'!$L35/100)*P35))</f>
        <v/>
      </c>
      <c r="Q77" s="284" t="str">
        <f>IF(Q35="","",(('Physical Data'!$L35/100)*Q35))</f>
        <v/>
      </c>
      <c r="R77" s="284" t="str">
        <f>IF(R35="","",(('Physical Data'!$L35/100)*R35))</f>
        <v/>
      </c>
      <c r="S77" s="148" t="str">
        <f>IF(S35="","",(('Physical Data'!$L35/100)*S35))</f>
        <v/>
      </c>
      <c r="T77" s="284" t="str">
        <f>IF(T35="","",(('Physical Data'!$L35/100)*T35))</f>
        <v/>
      </c>
      <c r="U77" s="284" t="str">
        <f>IF(U35="","",(('Physical Data'!$L35/100)*U35))</f>
        <v/>
      </c>
      <c r="V77" s="284" t="str">
        <f>IF(V35="","",(('Physical Data'!$L35/100)*V35))</f>
        <v/>
      </c>
      <c r="W77" s="284" t="str">
        <f>IF(W35="","",(('Physical Data'!$L35/100)*W35))</f>
        <v/>
      </c>
      <c r="X77" s="284" t="str">
        <f>IF(X35="","",(('Physical Data'!$L35/100)*X35))</f>
        <v/>
      </c>
      <c r="Y77" s="284" t="str">
        <f>IF(Y35="","",(('Physical Data'!$L35/100)*Y35))</f>
        <v/>
      </c>
      <c r="Z77" s="284" t="str">
        <f>IF(Z35="","",(('Physical Data'!$L35/100)*Z35))</f>
        <v/>
      </c>
      <c r="AA77" s="284" t="str">
        <f>IF(AA35="","",(('Physical Data'!$L35/100)*AA35))</f>
        <v/>
      </c>
      <c r="AB77" s="284" t="str">
        <f>IF(AB35="","",(('Physical Data'!$L35/100)*AB35))</f>
        <v/>
      </c>
      <c r="AC77" s="284" t="str">
        <f>IF(AC35="","",(('Physical Data'!$L35/100)*AC35))</f>
        <v/>
      </c>
      <c r="AD77" s="284" t="str">
        <f>IF(AD35="","",(('Physical Data'!$L35/100)*AD35))</f>
        <v/>
      </c>
      <c r="AE77" s="284" t="str">
        <f>IF(AE35="","",(('Physical Data'!$L35/100)*AE35))</f>
        <v/>
      </c>
      <c r="AF77" s="284" t="str">
        <f>IF(AF35="","",(('Physical Data'!$L35/100)*AF35))</f>
        <v/>
      </c>
      <c r="AG77" s="284" t="str">
        <f>IF(AG35="","",(('Physical Data'!$L35/100)*AG35))</f>
        <v/>
      </c>
      <c r="AH77" s="284" t="str">
        <f>IF(AH35="","",(('Physical Data'!$L35/100)*AH35))</f>
        <v/>
      </c>
      <c r="AI77" s="284" t="str">
        <f>IF(AI35="","",(('Physical Data'!$L35/100)*AI35))</f>
        <v/>
      </c>
      <c r="AJ77" s="148" t="str">
        <f>IF(AJ35="","",(('Physical Data'!$L35/100)*AJ35))</f>
        <v/>
      </c>
      <c r="AK77" s="350" t="str">
        <f>IF(AK35="","",(('Physical Data'!$L35/100)*AK35))</f>
        <v/>
      </c>
      <c r="AL77" s="311" t="str">
        <f>IF(AL35="","",(('Physical Data'!$L35/100)*AL35))</f>
        <v/>
      </c>
      <c r="AM77" s="16"/>
    </row>
    <row r="78" spans="7:39" ht="20.100000000000001" customHeight="1" x14ac:dyDescent="0.2">
      <c r="G78" s="15"/>
      <c r="H78" s="42" t="str">
        <f t="shared" si="7"/>
        <v/>
      </c>
      <c r="I78" s="43" t="str">
        <f t="shared" si="7"/>
        <v/>
      </c>
      <c r="J78" s="43" t="str">
        <f t="shared" si="7"/>
        <v/>
      </c>
      <c r="K78" s="148" t="str">
        <f t="shared" si="7"/>
        <v/>
      </c>
      <c r="L78" s="127" t="str">
        <f>IF(L36="","",(('Physical Data'!$L36/100)*L36))</f>
        <v/>
      </c>
      <c r="M78" s="284" t="str">
        <f>IF(M36="","",(('Physical Data'!$L36/100)*M36))</f>
        <v/>
      </c>
      <c r="N78" s="284" t="str">
        <f>IF(N36="","",(('Physical Data'!$L36/100)*N36))</f>
        <v/>
      </c>
      <c r="O78" s="284" t="str">
        <f>IF(O36="","",(('Physical Data'!$L36/100)*O36))</f>
        <v/>
      </c>
      <c r="P78" s="284" t="str">
        <f>IF(P36="","",(('Physical Data'!$L36/100)*P36))</f>
        <v/>
      </c>
      <c r="Q78" s="284" t="str">
        <f>IF(Q36="","",(('Physical Data'!$L36/100)*Q36))</f>
        <v/>
      </c>
      <c r="R78" s="284" t="str">
        <f>IF(R36="","",(('Physical Data'!$L36/100)*R36))</f>
        <v/>
      </c>
      <c r="S78" s="148" t="str">
        <f>IF(S36="","",(('Physical Data'!$L36/100)*S36))</f>
        <v/>
      </c>
      <c r="T78" s="284" t="str">
        <f>IF(T36="","",(('Physical Data'!$L36/100)*T36))</f>
        <v/>
      </c>
      <c r="U78" s="284" t="str">
        <f>IF(U36="","",(('Physical Data'!$L36/100)*U36))</f>
        <v/>
      </c>
      <c r="V78" s="284" t="str">
        <f>IF(V36="","",(('Physical Data'!$L36/100)*V36))</f>
        <v/>
      </c>
      <c r="W78" s="284" t="str">
        <f>IF(W36="","",(('Physical Data'!$L36/100)*W36))</f>
        <v/>
      </c>
      <c r="X78" s="284" t="str">
        <f>IF(X36="","",(('Physical Data'!$L36/100)*X36))</f>
        <v/>
      </c>
      <c r="Y78" s="284" t="str">
        <f>IF(Y36="","",(('Physical Data'!$L36/100)*Y36))</f>
        <v/>
      </c>
      <c r="Z78" s="284" t="str">
        <f>IF(Z36="","",(('Physical Data'!$L36/100)*Z36))</f>
        <v/>
      </c>
      <c r="AA78" s="284" t="str">
        <f>IF(AA36="","",(('Physical Data'!$L36/100)*AA36))</f>
        <v/>
      </c>
      <c r="AB78" s="284" t="str">
        <f>IF(AB36="","",(('Physical Data'!$L36/100)*AB36))</f>
        <v/>
      </c>
      <c r="AC78" s="284" t="str">
        <f>IF(AC36="","",(('Physical Data'!$L36/100)*AC36))</f>
        <v/>
      </c>
      <c r="AD78" s="284" t="str">
        <f>IF(AD36="","",(('Physical Data'!$L36/100)*AD36))</f>
        <v/>
      </c>
      <c r="AE78" s="284" t="str">
        <f>IF(AE36="","",(('Physical Data'!$L36/100)*AE36))</f>
        <v/>
      </c>
      <c r="AF78" s="284" t="str">
        <f>IF(AF36="","",(('Physical Data'!$L36/100)*AF36))</f>
        <v/>
      </c>
      <c r="AG78" s="284" t="str">
        <f>IF(AG36="","",(('Physical Data'!$L36/100)*AG36))</f>
        <v/>
      </c>
      <c r="AH78" s="284" t="str">
        <f>IF(AH36="","",(('Physical Data'!$L36/100)*AH36))</f>
        <v/>
      </c>
      <c r="AI78" s="284" t="str">
        <f>IF(AI36="","",(('Physical Data'!$L36/100)*AI36))</f>
        <v/>
      </c>
      <c r="AJ78" s="148" t="str">
        <f>IF(AJ36="","",(('Physical Data'!$L36/100)*AJ36))</f>
        <v/>
      </c>
      <c r="AK78" s="350" t="str">
        <f>IF(AK36="","",(('Physical Data'!$L36/100)*AK36))</f>
        <v/>
      </c>
      <c r="AL78" s="311" t="str">
        <f>IF(AL36="","",(('Physical Data'!$L36/100)*AL36))</f>
        <v/>
      </c>
      <c r="AM78" s="16"/>
    </row>
    <row r="79" spans="7:39" ht="20.100000000000001" customHeight="1" x14ac:dyDescent="0.2">
      <c r="G79" s="15"/>
      <c r="H79" s="42" t="str">
        <f t="shared" si="7"/>
        <v/>
      </c>
      <c r="I79" s="43" t="str">
        <f t="shared" si="7"/>
        <v/>
      </c>
      <c r="J79" s="43" t="str">
        <f t="shared" si="7"/>
        <v/>
      </c>
      <c r="K79" s="148" t="str">
        <f t="shared" si="7"/>
        <v/>
      </c>
      <c r="L79" s="127" t="str">
        <f>IF(L37="","",(('Physical Data'!$L37/100)*L37))</f>
        <v/>
      </c>
      <c r="M79" s="284" t="str">
        <f>IF(M37="","",(('Physical Data'!$L37/100)*M37))</f>
        <v/>
      </c>
      <c r="N79" s="284" t="str">
        <f>IF(N37="","",(('Physical Data'!$L37/100)*N37))</f>
        <v/>
      </c>
      <c r="O79" s="284" t="str">
        <f>IF(O37="","",(('Physical Data'!$L37/100)*O37))</f>
        <v/>
      </c>
      <c r="P79" s="284" t="str">
        <f>IF(P37="","",(('Physical Data'!$L37/100)*P37))</f>
        <v/>
      </c>
      <c r="Q79" s="284" t="str">
        <f>IF(Q37="","",(('Physical Data'!$L37/100)*Q37))</f>
        <v/>
      </c>
      <c r="R79" s="284" t="str">
        <f>IF(R37="","",(('Physical Data'!$L37/100)*R37))</f>
        <v/>
      </c>
      <c r="S79" s="148" t="str">
        <f>IF(S37="","",(('Physical Data'!$L37/100)*S37))</f>
        <v/>
      </c>
      <c r="T79" s="284" t="str">
        <f>IF(T37="","",(('Physical Data'!$L37/100)*T37))</f>
        <v/>
      </c>
      <c r="U79" s="284" t="str">
        <f>IF(U37="","",(('Physical Data'!$L37/100)*U37))</f>
        <v/>
      </c>
      <c r="V79" s="284" t="str">
        <f>IF(V37="","",(('Physical Data'!$L37/100)*V37))</f>
        <v/>
      </c>
      <c r="W79" s="284" t="str">
        <f>IF(W37="","",(('Physical Data'!$L37/100)*W37))</f>
        <v/>
      </c>
      <c r="X79" s="284" t="str">
        <f>IF(X37="","",(('Physical Data'!$L37/100)*X37))</f>
        <v/>
      </c>
      <c r="Y79" s="284" t="str">
        <f>IF(Y37="","",(('Physical Data'!$L37/100)*Y37))</f>
        <v/>
      </c>
      <c r="Z79" s="284" t="str">
        <f>IF(Z37="","",(('Physical Data'!$L37/100)*Z37))</f>
        <v/>
      </c>
      <c r="AA79" s="284" t="str">
        <f>IF(AA37="","",(('Physical Data'!$L37/100)*AA37))</f>
        <v/>
      </c>
      <c r="AB79" s="284" t="str">
        <f>IF(AB37="","",(('Physical Data'!$L37/100)*AB37))</f>
        <v/>
      </c>
      <c r="AC79" s="284" t="str">
        <f>IF(AC37="","",(('Physical Data'!$L37/100)*AC37))</f>
        <v/>
      </c>
      <c r="AD79" s="284" t="str">
        <f>IF(AD37="","",(('Physical Data'!$L37/100)*AD37))</f>
        <v/>
      </c>
      <c r="AE79" s="284" t="str">
        <f>IF(AE37="","",(('Physical Data'!$L37/100)*AE37))</f>
        <v/>
      </c>
      <c r="AF79" s="284" t="str">
        <f>IF(AF37="","",(('Physical Data'!$L37/100)*AF37))</f>
        <v/>
      </c>
      <c r="AG79" s="284" t="str">
        <f>IF(AG37="","",(('Physical Data'!$L37/100)*AG37))</f>
        <v/>
      </c>
      <c r="AH79" s="284" t="str">
        <f>IF(AH37="","",(('Physical Data'!$L37/100)*AH37))</f>
        <v/>
      </c>
      <c r="AI79" s="284" t="str">
        <f>IF(AI37="","",(('Physical Data'!$L37/100)*AI37))</f>
        <v/>
      </c>
      <c r="AJ79" s="148" t="str">
        <f>IF(AJ37="","",(('Physical Data'!$L37/100)*AJ37))</f>
        <v/>
      </c>
      <c r="AK79" s="350" t="str">
        <f>IF(AK37="","",(('Physical Data'!$L37/100)*AK37))</f>
        <v/>
      </c>
      <c r="AL79" s="311" t="str">
        <f>IF(AL37="","",(('Physical Data'!$L37/100)*AL37))</f>
        <v/>
      </c>
      <c r="AM79" s="16"/>
    </row>
    <row r="80" spans="7:39" ht="20.100000000000001" customHeight="1" thickBot="1" x14ac:dyDescent="0.25">
      <c r="G80" s="15"/>
      <c r="H80" s="47" t="str">
        <f t="shared" si="7"/>
        <v/>
      </c>
      <c r="I80" s="48" t="str">
        <f t="shared" si="7"/>
        <v/>
      </c>
      <c r="J80" s="48" t="str">
        <f t="shared" si="7"/>
        <v/>
      </c>
      <c r="K80" s="149" t="str">
        <f t="shared" si="7"/>
        <v/>
      </c>
      <c r="L80" s="128" t="str">
        <f>IF(L38="","",(('Physical Data'!$L38/100)*L38))</f>
        <v/>
      </c>
      <c r="M80" s="286" t="str">
        <f>IF(M38="","",(('Physical Data'!$L38/100)*M38))</f>
        <v/>
      </c>
      <c r="N80" s="286" t="str">
        <f>IF(N38="","",(('Physical Data'!$L38/100)*N38))</f>
        <v/>
      </c>
      <c r="O80" s="286" t="str">
        <f>IF(O38="","",(('Physical Data'!$L38/100)*O38))</f>
        <v/>
      </c>
      <c r="P80" s="286" t="str">
        <f>IF(P38="","",(('Physical Data'!$L38/100)*P38))</f>
        <v/>
      </c>
      <c r="Q80" s="286" t="str">
        <f>IF(Q38="","",(('Physical Data'!$L38/100)*Q38))</f>
        <v/>
      </c>
      <c r="R80" s="286" t="str">
        <f>IF(R38="","",(('Physical Data'!$L38/100)*R38))</f>
        <v/>
      </c>
      <c r="S80" s="149" t="str">
        <f>IF(S38="","",(('Physical Data'!$L38/100)*S38))</f>
        <v/>
      </c>
      <c r="T80" s="286" t="str">
        <f>IF(T38="","",(('Physical Data'!$L38/100)*T38))</f>
        <v/>
      </c>
      <c r="U80" s="286" t="str">
        <f>IF(U38="","",(('Physical Data'!$L38/100)*U38))</f>
        <v/>
      </c>
      <c r="V80" s="286" t="str">
        <f>IF(V38="","",(('Physical Data'!$L38/100)*V38))</f>
        <v/>
      </c>
      <c r="W80" s="286" t="str">
        <f>IF(W38="","",(('Physical Data'!$L38/100)*W38))</f>
        <v/>
      </c>
      <c r="X80" s="286" t="str">
        <f>IF(X38="","",(('Physical Data'!$L38/100)*X38))</f>
        <v/>
      </c>
      <c r="Y80" s="286" t="str">
        <f>IF(Y38="","",(('Physical Data'!$L38/100)*Y38))</f>
        <v/>
      </c>
      <c r="Z80" s="286" t="str">
        <f>IF(Z38="","",(('Physical Data'!$L38/100)*Z38))</f>
        <v/>
      </c>
      <c r="AA80" s="286" t="str">
        <f>IF(AA38="","",(('Physical Data'!$L38/100)*AA38))</f>
        <v/>
      </c>
      <c r="AB80" s="286" t="str">
        <f>IF(AB38="","",(('Physical Data'!$L38/100)*AB38))</f>
        <v/>
      </c>
      <c r="AC80" s="286" t="str">
        <f>IF(AC38="","",(('Physical Data'!$L38/100)*AC38))</f>
        <v/>
      </c>
      <c r="AD80" s="286" t="str">
        <f>IF(AD38="","",(('Physical Data'!$L38/100)*AD38))</f>
        <v/>
      </c>
      <c r="AE80" s="286" t="str">
        <f>IF(AE38="","",(('Physical Data'!$L38/100)*AE38))</f>
        <v/>
      </c>
      <c r="AF80" s="286" t="str">
        <f>IF(AF38="","",(('Physical Data'!$L38/100)*AF38))</f>
        <v/>
      </c>
      <c r="AG80" s="286" t="str">
        <f>IF(AG38="","",(('Physical Data'!$L38/100)*AG38))</f>
        <v/>
      </c>
      <c r="AH80" s="286" t="str">
        <f>IF(AH38="","",(('Physical Data'!$L38/100)*AH38))</f>
        <v/>
      </c>
      <c r="AI80" s="286" t="str">
        <f>IF(AI38="","",(('Physical Data'!$L38/100)*AI38))</f>
        <v/>
      </c>
      <c r="AJ80" s="149" t="str">
        <f>IF(AJ38="","",(('Physical Data'!$L38/100)*AJ38))</f>
        <v/>
      </c>
      <c r="AK80" s="351" t="str">
        <f>IF(AK38="","",(('Physical Data'!$L38/100)*AK38))</f>
        <v/>
      </c>
      <c r="AL80" s="312" t="str">
        <f>IF(AL38="","",(('Physical Data'!$L38/100)*AL38))</f>
        <v/>
      </c>
      <c r="AM80" s="16"/>
    </row>
    <row r="81" spans="7:39" ht="20.100000000000001" customHeight="1" thickBot="1" x14ac:dyDescent="0.25">
      <c r="G81" s="15"/>
      <c r="H81" s="32"/>
      <c r="I81" s="33"/>
      <c r="J81" s="31" t="s">
        <v>39</v>
      </c>
      <c r="K81" s="150"/>
      <c r="L81" s="298" t="str">
        <f t="shared" ref="L81:AL81" si="8">IF(COUNT(L51:L80)&lt;1,"", AVERAGE(L51:L80))</f>
        <v/>
      </c>
      <c r="M81" s="299" t="str">
        <f t="shared" si="8"/>
        <v/>
      </c>
      <c r="N81" s="299" t="str">
        <f t="shared" si="8"/>
        <v/>
      </c>
      <c r="O81" s="299" t="str">
        <f t="shared" si="8"/>
        <v/>
      </c>
      <c r="P81" s="333" t="str">
        <f t="shared" si="8"/>
        <v/>
      </c>
      <c r="Q81" s="299" t="str">
        <f t="shared" si="8"/>
        <v/>
      </c>
      <c r="R81" s="299" t="str">
        <f t="shared" si="8"/>
        <v/>
      </c>
      <c r="S81" s="317" t="str">
        <f t="shared" si="8"/>
        <v/>
      </c>
      <c r="T81" s="299" t="str">
        <f t="shared" si="8"/>
        <v/>
      </c>
      <c r="U81" s="332" t="str">
        <f t="shared" si="8"/>
        <v/>
      </c>
      <c r="V81" s="332" t="str">
        <f t="shared" si="8"/>
        <v/>
      </c>
      <c r="W81" s="332" t="str">
        <f t="shared" si="8"/>
        <v/>
      </c>
      <c r="X81" s="332" t="str">
        <f t="shared" si="8"/>
        <v/>
      </c>
      <c r="Y81" s="332" t="str">
        <f t="shared" si="8"/>
        <v/>
      </c>
      <c r="Z81" s="332" t="str">
        <f t="shared" si="8"/>
        <v/>
      </c>
      <c r="AA81" s="332" t="str">
        <f t="shared" si="8"/>
        <v/>
      </c>
      <c r="AB81" s="332" t="str">
        <f t="shared" si="8"/>
        <v/>
      </c>
      <c r="AC81" s="332" t="str">
        <f t="shared" si="8"/>
        <v/>
      </c>
      <c r="AD81" s="332" t="str">
        <f t="shared" si="8"/>
        <v/>
      </c>
      <c r="AE81" s="332" t="str">
        <f t="shared" si="8"/>
        <v/>
      </c>
      <c r="AF81" s="332" t="str">
        <f t="shared" si="8"/>
        <v/>
      </c>
      <c r="AG81" s="332" t="str">
        <f t="shared" si="8"/>
        <v/>
      </c>
      <c r="AH81" s="332" t="str">
        <f t="shared" si="8"/>
        <v/>
      </c>
      <c r="AI81" s="332" t="str">
        <f t="shared" si="8"/>
        <v/>
      </c>
      <c r="AJ81" s="356" t="str">
        <f t="shared" si="8"/>
        <v/>
      </c>
      <c r="AK81" s="317" t="str">
        <f t="shared" si="8"/>
        <v/>
      </c>
      <c r="AL81" s="313" t="str">
        <f t="shared" si="8"/>
        <v/>
      </c>
      <c r="AM81" s="16"/>
    </row>
    <row r="82" spans="7:39" ht="20.100000000000001" customHeight="1" thickBot="1" x14ac:dyDescent="0.25">
      <c r="G82" s="20"/>
      <c r="H82" s="54"/>
      <c r="I82" s="54"/>
      <c r="J82" s="54"/>
      <c r="K82" s="154"/>
      <c r="L82" s="300"/>
      <c r="M82" s="300"/>
      <c r="N82" s="300"/>
      <c r="O82" s="300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43"/>
    </row>
    <row r="83" spans="7:39" ht="20.100000000000001" customHeight="1" x14ac:dyDescent="0.2">
      <c r="K83" s="145"/>
      <c r="AM83" s="11"/>
    </row>
    <row r="84" spans="7:39" ht="20.100000000000001" customHeight="1" x14ac:dyDescent="0.2">
      <c r="K84" s="145"/>
      <c r="AM84" s="11"/>
    </row>
    <row r="85" spans="7:39" ht="20.100000000000001" customHeight="1" thickBot="1" x14ac:dyDescent="0.25">
      <c r="H85" s="38" t="s">
        <v>125</v>
      </c>
      <c r="K85" s="145"/>
      <c r="AM85" s="11"/>
    </row>
    <row r="86" spans="7:39" ht="20.100000000000001" customHeight="1" thickBot="1" x14ac:dyDescent="0.25">
      <c r="G86" s="12"/>
      <c r="H86" s="13"/>
      <c r="I86" s="13"/>
      <c r="J86" s="13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"/>
    </row>
    <row r="87" spans="7:39" ht="20.100000000000001" customHeight="1" x14ac:dyDescent="0.2">
      <c r="G87" s="15"/>
      <c r="H87" s="473" t="s">
        <v>38</v>
      </c>
      <c r="I87" s="476" t="s">
        <v>52</v>
      </c>
      <c r="J87" s="476" t="s">
        <v>72</v>
      </c>
      <c r="K87" s="538" t="s">
        <v>63</v>
      </c>
      <c r="L87" s="529" t="s">
        <v>403</v>
      </c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0"/>
      <c r="X87" s="530"/>
      <c r="Y87" s="530"/>
      <c r="Z87" s="530"/>
      <c r="AA87" s="530"/>
      <c r="AB87" s="530"/>
      <c r="AC87" s="530"/>
      <c r="AD87" s="530"/>
      <c r="AE87" s="530"/>
      <c r="AF87" s="530"/>
      <c r="AG87" s="530"/>
      <c r="AH87" s="530"/>
      <c r="AI87" s="530"/>
      <c r="AJ87" s="530"/>
      <c r="AK87" s="548" t="s">
        <v>151</v>
      </c>
      <c r="AL87" s="551" t="s">
        <v>152</v>
      </c>
      <c r="AM87" s="16"/>
    </row>
    <row r="88" spans="7:39" ht="36.75" customHeight="1" x14ac:dyDescent="0.2">
      <c r="G88" s="15"/>
      <c r="H88" s="474"/>
      <c r="I88" s="477"/>
      <c r="J88" s="477"/>
      <c r="K88" s="547"/>
      <c r="L88" s="335" t="s">
        <v>129</v>
      </c>
      <c r="M88" s="336" t="s">
        <v>130</v>
      </c>
      <c r="N88" s="336" t="s">
        <v>131</v>
      </c>
      <c r="O88" s="337" t="s">
        <v>132</v>
      </c>
      <c r="P88" s="336" t="s">
        <v>133</v>
      </c>
      <c r="Q88" s="337" t="s">
        <v>134</v>
      </c>
      <c r="R88" s="338" t="s">
        <v>135</v>
      </c>
      <c r="S88" s="338" t="s">
        <v>136</v>
      </c>
      <c r="T88" s="338" t="s">
        <v>137</v>
      </c>
      <c r="U88" s="339" t="s">
        <v>138</v>
      </c>
      <c r="V88" s="338" t="s">
        <v>139</v>
      </c>
      <c r="W88" s="338" t="s">
        <v>140</v>
      </c>
      <c r="X88" s="338" t="s">
        <v>141</v>
      </c>
      <c r="Y88" s="340" t="s">
        <v>128</v>
      </c>
      <c r="Z88" s="339" t="s">
        <v>142</v>
      </c>
      <c r="AA88" s="338" t="s">
        <v>179</v>
      </c>
      <c r="AB88" s="338" t="s">
        <v>143</v>
      </c>
      <c r="AC88" s="338" t="s">
        <v>144</v>
      </c>
      <c r="AD88" s="339" t="s">
        <v>145</v>
      </c>
      <c r="AE88" s="338" t="s">
        <v>146</v>
      </c>
      <c r="AF88" s="338" t="s">
        <v>147</v>
      </c>
      <c r="AG88" s="338" t="s">
        <v>148</v>
      </c>
      <c r="AH88" s="338" t="s">
        <v>176</v>
      </c>
      <c r="AI88" s="339" t="s">
        <v>149</v>
      </c>
      <c r="AJ88" s="341" t="s">
        <v>150</v>
      </c>
      <c r="AK88" s="549"/>
      <c r="AL88" s="552"/>
      <c r="AM88" s="16"/>
    </row>
    <row r="89" spans="7:39" ht="20.100000000000001" customHeight="1" thickBot="1" x14ac:dyDescent="0.25">
      <c r="G89" s="15"/>
      <c r="H89" s="475"/>
      <c r="I89" s="478"/>
      <c r="J89" s="478"/>
      <c r="K89" s="539"/>
      <c r="L89" s="342" t="s">
        <v>153</v>
      </c>
      <c r="M89" s="343" t="s">
        <v>154</v>
      </c>
      <c r="N89" s="343" t="s">
        <v>155</v>
      </c>
      <c r="O89" s="344" t="s">
        <v>156</v>
      </c>
      <c r="P89" s="343" t="s">
        <v>157</v>
      </c>
      <c r="Q89" s="344" t="s">
        <v>158</v>
      </c>
      <c r="R89" s="345" t="s">
        <v>159</v>
      </c>
      <c r="S89" s="345" t="s">
        <v>160</v>
      </c>
      <c r="T89" s="345" t="s">
        <v>163</v>
      </c>
      <c r="U89" s="346" t="s">
        <v>161</v>
      </c>
      <c r="V89" s="345" t="s">
        <v>162</v>
      </c>
      <c r="W89" s="345" t="s">
        <v>164</v>
      </c>
      <c r="X89" s="345" t="s">
        <v>165</v>
      </c>
      <c r="Y89" s="347" t="s">
        <v>175</v>
      </c>
      <c r="Z89" s="346" t="s">
        <v>166</v>
      </c>
      <c r="AA89" s="345" t="s">
        <v>178</v>
      </c>
      <c r="AB89" s="345" t="s">
        <v>167</v>
      </c>
      <c r="AC89" s="345" t="s">
        <v>168</v>
      </c>
      <c r="AD89" s="346" t="s">
        <v>169</v>
      </c>
      <c r="AE89" s="345" t="s">
        <v>170</v>
      </c>
      <c r="AF89" s="345" t="s">
        <v>171</v>
      </c>
      <c r="AG89" s="345" t="s">
        <v>172</v>
      </c>
      <c r="AH89" s="345" t="s">
        <v>177</v>
      </c>
      <c r="AI89" s="346" t="s">
        <v>173</v>
      </c>
      <c r="AJ89" s="348" t="s">
        <v>174</v>
      </c>
      <c r="AK89" s="550"/>
      <c r="AL89" s="553"/>
      <c r="AM89" s="16"/>
    </row>
    <row r="90" spans="7:39" ht="20.100000000000001" customHeight="1" x14ac:dyDescent="0.2">
      <c r="G90" s="15"/>
      <c r="H90" s="39" t="str">
        <f t="shared" ref="H90:K99" si="9">IF(H51="","",H51)</f>
        <v/>
      </c>
      <c r="I90" s="40" t="str">
        <f t="shared" si="9"/>
        <v/>
      </c>
      <c r="J90" s="40" t="str">
        <f t="shared" si="9"/>
        <v/>
      </c>
      <c r="K90" s="147" t="str">
        <f t="shared" si="9"/>
        <v/>
      </c>
      <c r="L90" s="297" t="str">
        <f>IF($J51="y","",L51)</f>
        <v/>
      </c>
      <c r="M90" s="280" t="str">
        <f t="shared" ref="M90:AJ90" si="10">IF($J51="y","",M51)</f>
        <v/>
      </c>
      <c r="N90" s="280" t="str">
        <f t="shared" si="10"/>
        <v/>
      </c>
      <c r="O90" s="280" t="str">
        <f t="shared" si="10"/>
        <v/>
      </c>
      <c r="P90" s="280" t="str">
        <f t="shared" si="10"/>
        <v/>
      </c>
      <c r="Q90" s="280" t="str">
        <f t="shared" si="10"/>
        <v/>
      </c>
      <c r="R90" s="280" t="str">
        <f t="shared" si="10"/>
        <v/>
      </c>
      <c r="S90" s="280" t="str">
        <f t="shared" si="10"/>
        <v/>
      </c>
      <c r="T90" s="280" t="str">
        <f t="shared" si="10"/>
        <v/>
      </c>
      <c r="U90" s="280" t="str">
        <f t="shared" si="10"/>
        <v/>
      </c>
      <c r="V90" s="280" t="str">
        <f t="shared" si="10"/>
        <v/>
      </c>
      <c r="W90" s="280" t="str">
        <f t="shared" si="10"/>
        <v/>
      </c>
      <c r="X90" s="280" t="str">
        <f t="shared" si="10"/>
        <v/>
      </c>
      <c r="Y90" s="280" t="str">
        <f t="shared" si="10"/>
        <v/>
      </c>
      <c r="Z90" s="280" t="str">
        <f t="shared" si="10"/>
        <v/>
      </c>
      <c r="AA90" s="280" t="str">
        <f t="shared" si="10"/>
        <v/>
      </c>
      <c r="AB90" s="280" t="str">
        <f t="shared" si="10"/>
        <v/>
      </c>
      <c r="AC90" s="280" t="str">
        <f t="shared" si="10"/>
        <v/>
      </c>
      <c r="AD90" s="280" t="str">
        <f t="shared" si="10"/>
        <v/>
      </c>
      <c r="AE90" s="280" t="str">
        <f t="shared" si="10"/>
        <v/>
      </c>
      <c r="AF90" s="280" t="str">
        <f t="shared" si="10"/>
        <v/>
      </c>
      <c r="AG90" s="280" t="str">
        <f t="shared" si="10"/>
        <v/>
      </c>
      <c r="AH90" s="280" t="str">
        <f t="shared" si="10"/>
        <v/>
      </c>
      <c r="AI90" s="280" t="str">
        <f t="shared" si="10"/>
        <v/>
      </c>
      <c r="AJ90" s="147" t="str">
        <f t="shared" si="10"/>
        <v/>
      </c>
      <c r="AK90" s="349" t="str">
        <f t="shared" ref="AK90:AK119" si="11">IF($J51="y","",AK51)</f>
        <v/>
      </c>
      <c r="AL90" s="310" t="str">
        <f t="shared" ref="AL90:AL119" si="12">IF($J51="y","",AL51)</f>
        <v/>
      </c>
      <c r="AM90" s="16"/>
    </row>
    <row r="91" spans="7:39" ht="20.100000000000001" customHeight="1" x14ac:dyDescent="0.2">
      <c r="G91" s="15"/>
      <c r="H91" s="42" t="str">
        <f t="shared" si="9"/>
        <v/>
      </c>
      <c r="I91" s="43" t="str">
        <f t="shared" si="9"/>
        <v/>
      </c>
      <c r="J91" s="43" t="str">
        <f t="shared" si="9"/>
        <v/>
      </c>
      <c r="K91" s="148" t="str">
        <f t="shared" si="9"/>
        <v/>
      </c>
      <c r="L91" s="127" t="str">
        <f t="shared" ref="L91:AJ91" si="13">IF($J52="y","",L52)</f>
        <v/>
      </c>
      <c r="M91" s="284" t="str">
        <f t="shared" si="13"/>
        <v/>
      </c>
      <c r="N91" s="284" t="str">
        <f t="shared" si="13"/>
        <v/>
      </c>
      <c r="O91" s="284" t="str">
        <f t="shared" si="13"/>
        <v/>
      </c>
      <c r="P91" s="284" t="str">
        <f t="shared" si="13"/>
        <v/>
      </c>
      <c r="Q91" s="284" t="str">
        <f t="shared" si="13"/>
        <v/>
      </c>
      <c r="R91" s="284" t="str">
        <f t="shared" si="13"/>
        <v/>
      </c>
      <c r="S91" s="284" t="str">
        <f t="shared" si="13"/>
        <v/>
      </c>
      <c r="T91" s="284" t="str">
        <f t="shared" si="13"/>
        <v/>
      </c>
      <c r="U91" s="284" t="str">
        <f t="shared" si="13"/>
        <v/>
      </c>
      <c r="V91" s="284" t="str">
        <f t="shared" si="13"/>
        <v/>
      </c>
      <c r="W91" s="284" t="str">
        <f t="shared" si="13"/>
        <v/>
      </c>
      <c r="X91" s="284" t="str">
        <f t="shared" si="13"/>
        <v/>
      </c>
      <c r="Y91" s="284" t="str">
        <f t="shared" si="13"/>
        <v/>
      </c>
      <c r="Z91" s="284" t="str">
        <f t="shared" si="13"/>
        <v/>
      </c>
      <c r="AA91" s="284" t="str">
        <f t="shared" si="13"/>
        <v/>
      </c>
      <c r="AB91" s="284" t="str">
        <f t="shared" si="13"/>
        <v/>
      </c>
      <c r="AC91" s="284" t="str">
        <f t="shared" si="13"/>
        <v/>
      </c>
      <c r="AD91" s="284" t="str">
        <f t="shared" si="13"/>
        <v/>
      </c>
      <c r="AE91" s="284" t="str">
        <f t="shared" si="13"/>
        <v/>
      </c>
      <c r="AF91" s="284" t="str">
        <f t="shared" si="13"/>
        <v/>
      </c>
      <c r="AG91" s="284" t="str">
        <f t="shared" si="13"/>
        <v/>
      </c>
      <c r="AH91" s="284" t="str">
        <f t="shared" si="13"/>
        <v/>
      </c>
      <c r="AI91" s="284" t="str">
        <f t="shared" si="13"/>
        <v/>
      </c>
      <c r="AJ91" s="148" t="str">
        <f t="shared" si="13"/>
        <v/>
      </c>
      <c r="AK91" s="350" t="str">
        <f t="shared" si="11"/>
        <v/>
      </c>
      <c r="AL91" s="311" t="str">
        <f t="shared" si="12"/>
        <v/>
      </c>
      <c r="AM91" s="16"/>
    </row>
    <row r="92" spans="7:39" ht="20.100000000000001" customHeight="1" x14ac:dyDescent="0.2">
      <c r="G92" s="15"/>
      <c r="H92" s="42" t="str">
        <f t="shared" si="9"/>
        <v/>
      </c>
      <c r="I92" s="43" t="str">
        <f t="shared" si="9"/>
        <v/>
      </c>
      <c r="J92" s="43" t="str">
        <f t="shared" si="9"/>
        <v/>
      </c>
      <c r="K92" s="148" t="str">
        <f t="shared" si="9"/>
        <v/>
      </c>
      <c r="L92" s="127" t="str">
        <f t="shared" ref="L92:AJ92" si="14">IF($J53="y","",L53)</f>
        <v/>
      </c>
      <c r="M92" s="284" t="str">
        <f t="shared" si="14"/>
        <v/>
      </c>
      <c r="N92" s="284" t="str">
        <f t="shared" si="14"/>
        <v/>
      </c>
      <c r="O92" s="284" t="str">
        <f t="shared" si="14"/>
        <v/>
      </c>
      <c r="P92" s="284" t="str">
        <f t="shared" si="14"/>
        <v/>
      </c>
      <c r="Q92" s="284" t="str">
        <f t="shared" si="14"/>
        <v/>
      </c>
      <c r="R92" s="284" t="str">
        <f t="shared" si="14"/>
        <v/>
      </c>
      <c r="S92" s="284" t="str">
        <f t="shared" si="14"/>
        <v/>
      </c>
      <c r="T92" s="284" t="str">
        <f t="shared" si="14"/>
        <v/>
      </c>
      <c r="U92" s="284" t="str">
        <f t="shared" si="14"/>
        <v/>
      </c>
      <c r="V92" s="284" t="str">
        <f t="shared" si="14"/>
        <v/>
      </c>
      <c r="W92" s="284" t="str">
        <f t="shared" si="14"/>
        <v/>
      </c>
      <c r="X92" s="284" t="str">
        <f t="shared" si="14"/>
        <v/>
      </c>
      <c r="Y92" s="284" t="str">
        <f t="shared" si="14"/>
        <v/>
      </c>
      <c r="Z92" s="284" t="str">
        <f t="shared" si="14"/>
        <v/>
      </c>
      <c r="AA92" s="284" t="str">
        <f t="shared" si="14"/>
        <v/>
      </c>
      <c r="AB92" s="284" t="str">
        <f t="shared" si="14"/>
        <v/>
      </c>
      <c r="AC92" s="284" t="str">
        <f t="shared" si="14"/>
        <v/>
      </c>
      <c r="AD92" s="284" t="str">
        <f t="shared" si="14"/>
        <v/>
      </c>
      <c r="AE92" s="284" t="str">
        <f t="shared" si="14"/>
        <v/>
      </c>
      <c r="AF92" s="284" t="str">
        <f t="shared" si="14"/>
        <v/>
      </c>
      <c r="AG92" s="284" t="str">
        <f t="shared" si="14"/>
        <v/>
      </c>
      <c r="AH92" s="284" t="str">
        <f t="shared" si="14"/>
        <v/>
      </c>
      <c r="AI92" s="284" t="str">
        <f t="shared" si="14"/>
        <v/>
      </c>
      <c r="AJ92" s="148" t="str">
        <f t="shared" si="14"/>
        <v/>
      </c>
      <c r="AK92" s="350" t="str">
        <f t="shared" si="11"/>
        <v/>
      </c>
      <c r="AL92" s="311" t="str">
        <f t="shared" si="12"/>
        <v/>
      </c>
      <c r="AM92" s="16"/>
    </row>
    <row r="93" spans="7:39" ht="20.100000000000001" customHeight="1" x14ac:dyDescent="0.2">
      <c r="G93" s="15"/>
      <c r="H93" s="42" t="str">
        <f t="shared" si="9"/>
        <v/>
      </c>
      <c r="I93" s="43" t="str">
        <f t="shared" si="9"/>
        <v/>
      </c>
      <c r="J93" s="43" t="str">
        <f t="shared" si="9"/>
        <v/>
      </c>
      <c r="K93" s="148" t="str">
        <f t="shared" si="9"/>
        <v/>
      </c>
      <c r="L93" s="127" t="str">
        <f t="shared" ref="L93:AJ93" si="15">IF($J54="y","",L54)</f>
        <v/>
      </c>
      <c r="M93" s="284" t="str">
        <f t="shared" si="15"/>
        <v/>
      </c>
      <c r="N93" s="284" t="str">
        <f t="shared" si="15"/>
        <v/>
      </c>
      <c r="O93" s="284" t="str">
        <f t="shared" si="15"/>
        <v/>
      </c>
      <c r="P93" s="284" t="str">
        <f t="shared" si="15"/>
        <v/>
      </c>
      <c r="Q93" s="284" t="str">
        <f t="shared" si="15"/>
        <v/>
      </c>
      <c r="R93" s="284" t="str">
        <f t="shared" si="15"/>
        <v/>
      </c>
      <c r="S93" s="284" t="str">
        <f t="shared" si="15"/>
        <v/>
      </c>
      <c r="T93" s="284" t="str">
        <f t="shared" si="15"/>
        <v/>
      </c>
      <c r="U93" s="284" t="str">
        <f t="shared" si="15"/>
        <v/>
      </c>
      <c r="V93" s="284" t="str">
        <f t="shared" si="15"/>
        <v/>
      </c>
      <c r="W93" s="284" t="str">
        <f t="shared" si="15"/>
        <v/>
      </c>
      <c r="X93" s="284" t="str">
        <f t="shared" si="15"/>
        <v/>
      </c>
      <c r="Y93" s="284" t="str">
        <f t="shared" si="15"/>
        <v/>
      </c>
      <c r="Z93" s="284" t="str">
        <f t="shared" si="15"/>
        <v/>
      </c>
      <c r="AA93" s="284" t="str">
        <f t="shared" si="15"/>
        <v/>
      </c>
      <c r="AB93" s="284" t="str">
        <f t="shared" si="15"/>
        <v/>
      </c>
      <c r="AC93" s="284" t="str">
        <f t="shared" si="15"/>
        <v/>
      </c>
      <c r="AD93" s="284" t="str">
        <f t="shared" si="15"/>
        <v/>
      </c>
      <c r="AE93" s="284" t="str">
        <f t="shared" si="15"/>
        <v/>
      </c>
      <c r="AF93" s="284" t="str">
        <f t="shared" si="15"/>
        <v/>
      </c>
      <c r="AG93" s="284" t="str">
        <f t="shared" si="15"/>
        <v/>
      </c>
      <c r="AH93" s="284" t="str">
        <f t="shared" si="15"/>
        <v/>
      </c>
      <c r="AI93" s="284" t="str">
        <f t="shared" si="15"/>
        <v/>
      </c>
      <c r="AJ93" s="148" t="str">
        <f t="shared" si="15"/>
        <v/>
      </c>
      <c r="AK93" s="350" t="str">
        <f t="shared" si="11"/>
        <v/>
      </c>
      <c r="AL93" s="311" t="str">
        <f t="shared" si="12"/>
        <v/>
      </c>
      <c r="AM93" s="16"/>
    </row>
    <row r="94" spans="7:39" ht="20.100000000000001" customHeight="1" x14ac:dyDescent="0.2">
      <c r="G94" s="15"/>
      <c r="H94" s="42" t="str">
        <f t="shared" si="9"/>
        <v/>
      </c>
      <c r="I94" s="43" t="str">
        <f t="shared" si="9"/>
        <v/>
      </c>
      <c r="J94" s="43" t="str">
        <f t="shared" si="9"/>
        <v/>
      </c>
      <c r="K94" s="148" t="str">
        <f t="shared" si="9"/>
        <v/>
      </c>
      <c r="L94" s="127" t="str">
        <f t="shared" ref="L94:AJ94" si="16">IF($J55="y","",L55)</f>
        <v/>
      </c>
      <c r="M94" s="284" t="str">
        <f t="shared" si="16"/>
        <v/>
      </c>
      <c r="N94" s="284" t="str">
        <f t="shared" si="16"/>
        <v/>
      </c>
      <c r="O94" s="284" t="str">
        <f t="shared" si="16"/>
        <v/>
      </c>
      <c r="P94" s="284" t="str">
        <f t="shared" si="16"/>
        <v/>
      </c>
      <c r="Q94" s="284" t="str">
        <f t="shared" si="16"/>
        <v/>
      </c>
      <c r="R94" s="284" t="str">
        <f t="shared" si="16"/>
        <v/>
      </c>
      <c r="S94" s="284" t="str">
        <f t="shared" si="16"/>
        <v/>
      </c>
      <c r="T94" s="284" t="str">
        <f t="shared" si="16"/>
        <v/>
      </c>
      <c r="U94" s="284" t="str">
        <f t="shared" si="16"/>
        <v/>
      </c>
      <c r="V94" s="284" t="str">
        <f t="shared" si="16"/>
        <v/>
      </c>
      <c r="W94" s="284" t="str">
        <f t="shared" si="16"/>
        <v/>
      </c>
      <c r="X94" s="284" t="str">
        <f t="shared" si="16"/>
        <v/>
      </c>
      <c r="Y94" s="284" t="str">
        <f t="shared" si="16"/>
        <v/>
      </c>
      <c r="Z94" s="284" t="str">
        <f t="shared" si="16"/>
        <v/>
      </c>
      <c r="AA94" s="284" t="str">
        <f t="shared" si="16"/>
        <v/>
      </c>
      <c r="AB94" s="284" t="str">
        <f t="shared" si="16"/>
        <v/>
      </c>
      <c r="AC94" s="284" t="str">
        <f t="shared" si="16"/>
        <v/>
      </c>
      <c r="AD94" s="284" t="str">
        <f t="shared" si="16"/>
        <v/>
      </c>
      <c r="AE94" s="284" t="str">
        <f t="shared" si="16"/>
        <v/>
      </c>
      <c r="AF94" s="284" t="str">
        <f t="shared" si="16"/>
        <v/>
      </c>
      <c r="AG94" s="284" t="str">
        <f t="shared" si="16"/>
        <v/>
      </c>
      <c r="AH94" s="284" t="str">
        <f t="shared" si="16"/>
        <v/>
      </c>
      <c r="AI94" s="284" t="str">
        <f t="shared" si="16"/>
        <v/>
      </c>
      <c r="AJ94" s="148" t="str">
        <f t="shared" si="16"/>
        <v/>
      </c>
      <c r="AK94" s="350" t="str">
        <f t="shared" si="11"/>
        <v/>
      </c>
      <c r="AL94" s="311" t="str">
        <f t="shared" si="12"/>
        <v/>
      </c>
      <c r="AM94" s="16"/>
    </row>
    <row r="95" spans="7:39" ht="20.100000000000001" customHeight="1" x14ac:dyDescent="0.2">
      <c r="G95" s="15"/>
      <c r="H95" s="42" t="str">
        <f t="shared" si="9"/>
        <v/>
      </c>
      <c r="I95" s="43" t="str">
        <f t="shared" si="9"/>
        <v/>
      </c>
      <c r="J95" s="43" t="str">
        <f t="shared" si="9"/>
        <v/>
      </c>
      <c r="K95" s="148" t="str">
        <f t="shared" si="9"/>
        <v/>
      </c>
      <c r="L95" s="127" t="str">
        <f t="shared" ref="L95:AJ95" si="17">IF($J56="y","",L56)</f>
        <v/>
      </c>
      <c r="M95" s="284" t="str">
        <f t="shared" si="17"/>
        <v/>
      </c>
      <c r="N95" s="284" t="str">
        <f t="shared" si="17"/>
        <v/>
      </c>
      <c r="O95" s="284" t="str">
        <f t="shared" si="17"/>
        <v/>
      </c>
      <c r="P95" s="284" t="str">
        <f t="shared" si="17"/>
        <v/>
      </c>
      <c r="Q95" s="284" t="str">
        <f t="shared" si="17"/>
        <v/>
      </c>
      <c r="R95" s="284" t="str">
        <f t="shared" si="17"/>
        <v/>
      </c>
      <c r="S95" s="284" t="str">
        <f t="shared" si="17"/>
        <v/>
      </c>
      <c r="T95" s="284" t="str">
        <f t="shared" si="17"/>
        <v/>
      </c>
      <c r="U95" s="284" t="str">
        <f t="shared" si="17"/>
        <v/>
      </c>
      <c r="V95" s="284" t="str">
        <f t="shared" si="17"/>
        <v/>
      </c>
      <c r="W95" s="284" t="str">
        <f t="shared" si="17"/>
        <v/>
      </c>
      <c r="X95" s="284" t="str">
        <f t="shared" si="17"/>
        <v/>
      </c>
      <c r="Y95" s="284" t="str">
        <f t="shared" si="17"/>
        <v/>
      </c>
      <c r="Z95" s="284" t="str">
        <f t="shared" si="17"/>
        <v/>
      </c>
      <c r="AA95" s="284" t="str">
        <f t="shared" si="17"/>
        <v/>
      </c>
      <c r="AB95" s="284" t="str">
        <f t="shared" si="17"/>
        <v/>
      </c>
      <c r="AC95" s="284" t="str">
        <f t="shared" si="17"/>
        <v/>
      </c>
      <c r="AD95" s="284" t="str">
        <f t="shared" si="17"/>
        <v/>
      </c>
      <c r="AE95" s="284" t="str">
        <f t="shared" si="17"/>
        <v/>
      </c>
      <c r="AF95" s="284" t="str">
        <f t="shared" si="17"/>
        <v/>
      </c>
      <c r="AG95" s="284" t="str">
        <f t="shared" si="17"/>
        <v/>
      </c>
      <c r="AH95" s="284" t="str">
        <f t="shared" si="17"/>
        <v/>
      </c>
      <c r="AI95" s="284" t="str">
        <f t="shared" si="17"/>
        <v/>
      </c>
      <c r="AJ95" s="148" t="str">
        <f t="shared" si="17"/>
        <v/>
      </c>
      <c r="AK95" s="350" t="str">
        <f t="shared" si="11"/>
        <v/>
      </c>
      <c r="AL95" s="311" t="str">
        <f t="shared" si="12"/>
        <v/>
      </c>
      <c r="AM95" s="16"/>
    </row>
    <row r="96" spans="7:39" ht="20.100000000000001" customHeight="1" x14ac:dyDescent="0.2">
      <c r="G96" s="15"/>
      <c r="H96" s="42" t="str">
        <f t="shared" si="9"/>
        <v/>
      </c>
      <c r="I96" s="43" t="str">
        <f t="shared" si="9"/>
        <v/>
      </c>
      <c r="J96" s="43" t="str">
        <f t="shared" si="9"/>
        <v/>
      </c>
      <c r="K96" s="148" t="str">
        <f t="shared" si="9"/>
        <v/>
      </c>
      <c r="L96" s="127" t="str">
        <f t="shared" ref="L96:AJ96" si="18">IF($J57="y","",L57)</f>
        <v/>
      </c>
      <c r="M96" s="284" t="str">
        <f t="shared" si="18"/>
        <v/>
      </c>
      <c r="N96" s="284" t="str">
        <f t="shared" si="18"/>
        <v/>
      </c>
      <c r="O96" s="284" t="str">
        <f t="shared" si="18"/>
        <v/>
      </c>
      <c r="P96" s="284" t="str">
        <f t="shared" si="18"/>
        <v/>
      </c>
      <c r="Q96" s="284" t="str">
        <f t="shared" si="18"/>
        <v/>
      </c>
      <c r="R96" s="284" t="str">
        <f t="shared" si="18"/>
        <v/>
      </c>
      <c r="S96" s="284" t="str">
        <f t="shared" si="18"/>
        <v/>
      </c>
      <c r="T96" s="284" t="str">
        <f t="shared" si="18"/>
        <v/>
      </c>
      <c r="U96" s="284" t="str">
        <f t="shared" si="18"/>
        <v/>
      </c>
      <c r="V96" s="284" t="str">
        <f t="shared" si="18"/>
        <v/>
      </c>
      <c r="W96" s="284" t="str">
        <f t="shared" si="18"/>
        <v/>
      </c>
      <c r="X96" s="284" t="str">
        <f t="shared" si="18"/>
        <v/>
      </c>
      <c r="Y96" s="284" t="str">
        <f t="shared" si="18"/>
        <v/>
      </c>
      <c r="Z96" s="284" t="str">
        <f t="shared" si="18"/>
        <v/>
      </c>
      <c r="AA96" s="284" t="str">
        <f t="shared" si="18"/>
        <v/>
      </c>
      <c r="AB96" s="284" t="str">
        <f t="shared" si="18"/>
        <v/>
      </c>
      <c r="AC96" s="284" t="str">
        <f t="shared" si="18"/>
        <v/>
      </c>
      <c r="AD96" s="284" t="str">
        <f t="shared" si="18"/>
        <v/>
      </c>
      <c r="AE96" s="284" t="str">
        <f t="shared" si="18"/>
        <v/>
      </c>
      <c r="AF96" s="284" t="str">
        <f t="shared" si="18"/>
        <v/>
      </c>
      <c r="AG96" s="284" t="str">
        <f t="shared" si="18"/>
        <v/>
      </c>
      <c r="AH96" s="284" t="str">
        <f t="shared" si="18"/>
        <v/>
      </c>
      <c r="AI96" s="284" t="str">
        <f t="shared" si="18"/>
        <v/>
      </c>
      <c r="AJ96" s="148" t="str">
        <f t="shared" si="18"/>
        <v/>
      </c>
      <c r="AK96" s="350" t="str">
        <f t="shared" si="11"/>
        <v/>
      </c>
      <c r="AL96" s="311" t="str">
        <f t="shared" si="12"/>
        <v/>
      </c>
      <c r="AM96" s="16"/>
    </row>
    <row r="97" spans="7:39" ht="20.100000000000001" customHeight="1" x14ac:dyDescent="0.2">
      <c r="G97" s="15"/>
      <c r="H97" s="42" t="str">
        <f t="shared" si="9"/>
        <v/>
      </c>
      <c r="I97" s="43" t="str">
        <f t="shared" si="9"/>
        <v/>
      </c>
      <c r="J97" s="43" t="str">
        <f t="shared" si="9"/>
        <v/>
      </c>
      <c r="K97" s="148" t="str">
        <f t="shared" si="9"/>
        <v/>
      </c>
      <c r="L97" s="127" t="str">
        <f t="shared" ref="L97:AJ97" si="19">IF($J58="y","",L58)</f>
        <v/>
      </c>
      <c r="M97" s="284" t="str">
        <f t="shared" si="19"/>
        <v/>
      </c>
      <c r="N97" s="284" t="str">
        <f t="shared" si="19"/>
        <v/>
      </c>
      <c r="O97" s="284" t="str">
        <f t="shared" si="19"/>
        <v/>
      </c>
      <c r="P97" s="284" t="str">
        <f t="shared" si="19"/>
        <v/>
      </c>
      <c r="Q97" s="284" t="str">
        <f t="shared" si="19"/>
        <v/>
      </c>
      <c r="R97" s="284" t="str">
        <f t="shared" si="19"/>
        <v/>
      </c>
      <c r="S97" s="284" t="str">
        <f t="shared" si="19"/>
        <v/>
      </c>
      <c r="T97" s="284" t="str">
        <f t="shared" si="19"/>
        <v/>
      </c>
      <c r="U97" s="284" t="str">
        <f t="shared" si="19"/>
        <v/>
      </c>
      <c r="V97" s="284" t="str">
        <f t="shared" si="19"/>
        <v/>
      </c>
      <c r="W97" s="284" t="str">
        <f t="shared" si="19"/>
        <v/>
      </c>
      <c r="X97" s="284" t="str">
        <f t="shared" si="19"/>
        <v/>
      </c>
      <c r="Y97" s="284" t="str">
        <f t="shared" si="19"/>
        <v/>
      </c>
      <c r="Z97" s="284" t="str">
        <f t="shared" si="19"/>
        <v/>
      </c>
      <c r="AA97" s="284" t="str">
        <f t="shared" si="19"/>
        <v/>
      </c>
      <c r="AB97" s="284" t="str">
        <f t="shared" si="19"/>
        <v/>
      </c>
      <c r="AC97" s="284" t="str">
        <f t="shared" si="19"/>
        <v/>
      </c>
      <c r="AD97" s="284" t="str">
        <f t="shared" si="19"/>
        <v/>
      </c>
      <c r="AE97" s="284" t="str">
        <f t="shared" si="19"/>
        <v/>
      </c>
      <c r="AF97" s="284" t="str">
        <f t="shared" si="19"/>
        <v/>
      </c>
      <c r="AG97" s="284" t="str">
        <f t="shared" si="19"/>
        <v/>
      </c>
      <c r="AH97" s="284" t="str">
        <f t="shared" si="19"/>
        <v/>
      </c>
      <c r="AI97" s="284" t="str">
        <f t="shared" si="19"/>
        <v/>
      </c>
      <c r="AJ97" s="148" t="str">
        <f t="shared" si="19"/>
        <v/>
      </c>
      <c r="AK97" s="350" t="str">
        <f t="shared" si="11"/>
        <v/>
      </c>
      <c r="AL97" s="311" t="str">
        <f t="shared" si="12"/>
        <v/>
      </c>
      <c r="AM97" s="16"/>
    </row>
    <row r="98" spans="7:39" ht="20.100000000000001" customHeight="1" x14ac:dyDescent="0.2">
      <c r="G98" s="15"/>
      <c r="H98" s="42" t="str">
        <f t="shared" si="9"/>
        <v/>
      </c>
      <c r="I98" s="43" t="str">
        <f t="shared" si="9"/>
        <v/>
      </c>
      <c r="J98" s="43" t="str">
        <f t="shared" si="9"/>
        <v/>
      </c>
      <c r="K98" s="148" t="str">
        <f t="shared" si="9"/>
        <v/>
      </c>
      <c r="L98" s="127" t="str">
        <f t="shared" ref="L98:AJ98" si="20">IF($J59="y","",L59)</f>
        <v/>
      </c>
      <c r="M98" s="284" t="str">
        <f t="shared" si="20"/>
        <v/>
      </c>
      <c r="N98" s="284" t="str">
        <f t="shared" si="20"/>
        <v/>
      </c>
      <c r="O98" s="284" t="str">
        <f t="shared" si="20"/>
        <v/>
      </c>
      <c r="P98" s="284" t="str">
        <f t="shared" si="20"/>
        <v/>
      </c>
      <c r="Q98" s="284" t="str">
        <f t="shared" si="20"/>
        <v/>
      </c>
      <c r="R98" s="284" t="str">
        <f t="shared" si="20"/>
        <v/>
      </c>
      <c r="S98" s="284" t="str">
        <f t="shared" si="20"/>
        <v/>
      </c>
      <c r="T98" s="284" t="str">
        <f t="shared" si="20"/>
        <v/>
      </c>
      <c r="U98" s="284" t="str">
        <f t="shared" si="20"/>
        <v/>
      </c>
      <c r="V98" s="284" t="str">
        <f t="shared" si="20"/>
        <v/>
      </c>
      <c r="W98" s="284" t="str">
        <f t="shared" si="20"/>
        <v/>
      </c>
      <c r="X98" s="284" t="str">
        <f t="shared" si="20"/>
        <v/>
      </c>
      <c r="Y98" s="284" t="str">
        <f t="shared" si="20"/>
        <v/>
      </c>
      <c r="Z98" s="284" t="str">
        <f t="shared" si="20"/>
        <v/>
      </c>
      <c r="AA98" s="284" t="str">
        <f t="shared" si="20"/>
        <v/>
      </c>
      <c r="AB98" s="284" t="str">
        <f t="shared" si="20"/>
        <v/>
      </c>
      <c r="AC98" s="284" t="str">
        <f t="shared" si="20"/>
        <v/>
      </c>
      <c r="AD98" s="284" t="str">
        <f t="shared" si="20"/>
        <v/>
      </c>
      <c r="AE98" s="284" t="str">
        <f t="shared" si="20"/>
        <v/>
      </c>
      <c r="AF98" s="284" t="str">
        <f t="shared" si="20"/>
        <v/>
      </c>
      <c r="AG98" s="284" t="str">
        <f t="shared" si="20"/>
        <v/>
      </c>
      <c r="AH98" s="284" t="str">
        <f t="shared" si="20"/>
        <v/>
      </c>
      <c r="AI98" s="284" t="str">
        <f t="shared" si="20"/>
        <v/>
      </c>
      <c r="AJ98" s="148" t="str">
        <f t="shared" si="20"/>
        <v/>
      </c>
      <c r="AK98" s="350" t="str">
        <f t="shared" si="11"/>
        <v/>
      </c>
      <c r="AL98" s="311" t="str">
        <f t="shared" si="12"/>
        <v/>
      </c>
      <c r="AM98" s="16"/>
    </row>
    <row r="99" spans="7:39" ht="20.100000000000001" customHeight="1" x14ac:dyDescent="0.2">
      <c r="G99" s="15"/>
      <c r="H99" s="42" t="str">
        <f t="shared" si="9"/>
        <v/>
      </c>
      <c r="I99" s="43" t="str">
        <f t="shared" si="9"/>
        <v/>
      </c>
      <c r="J99" s="43" t="str">
        <f t="shared" si="9"/>
        <v/>
      </c>
      <c r="K99" s="148" t="str">
        <f t="shared" si="9"/>
        <v/>
      </c>
      <c r="L99" s="127" t="str">
        <f t="shared" ref="L99:AJ99" si="21">IF($J60="y","",L60)</f>
        <v/>
      </c>
      <c r="M99" s="284" t="str">
        <f t="shared" si="21"/>
        <v/>
      </c>
      <c r="N99" s="284" t="str">
        <f t="shared" si="21"/>
        <v/>
      </c>
      <c r="O99" s="284" t="str">
        <f t="shared" si="21"/>
        <v/>
      </c>
      <c r="P99" s="284" t="str">
        <f t="shared" si="21"/>
        <v/>
      </c>
      <c r="Q99" s="284" t="str">
        <f t="shared" si="21"/>
        <v/>
      </c>
      <c r="R99" s="284" t="str">
        <f t="shared" si="21"/>
        <v/>
      </c>
      <c r="S99" s="284" t="str">
        <f t="shared" si="21"/>
        <v/>
      </c>
      <c r="T99" s="284" t="str">
        <f t="shared" si="21"/>
        <v/>
      </c>
      <c r="U99" s="284" t="str">
        <f t="shared" si="21"/>
        <v/>
      </c>
      <c r="V99" s="284" t="str">
        <f t="shared" si="21"/>
        <v/>
      </c>
      <c r="W99" s="284" t="str">
        <f t="shared" si="21"/>
        <v/>
      </c>
      <c r="X99" s="284" t="str">
        <f t="shared" si="21"/>
        <v/>
      </c>
      <c r="Y99" s="284" t="str">
        <f t="shared" si="21"/>
        <v/>
      </c>
      <c r="Z99" s="284" t="str">
        <f t="shared" si="21"/>
        <v/>
      </c>
      <c r="AA99" s="284" t="str">
        <f t="shared" si="21"/>
        <v/>
      </c>
      <c r="AB99" s="284" t="str">
        <f t="shared" si="21"/>
        <v/>
      </c>
      <c r="AC99" s="284" t="str">
        <f t="shared" si="21"/>
        <v/>
      </c>
      <c r="AD99" s="284" t="str">
        <f t="shared" si="21"/>
        <v/>
      </c>
      <c r="AE99" s="284" t="str">
        <f t="shared" si="21"/>
        <v/>
      </c>
      <c r="AF99" s="284" t="str">
        <f t="shared" si="21"/>
        <v/>
      </c>
      <c r="AG99" s="284" t="str">
        <f t="shared" si="21"/>
        <v/>
      </c>
      <c r="AH99" s="284" t="str">
        <f t="shared" si="21"/>
        <v/>
      </c>
      <c r="AI99" s="284" t="str">
        <f t="shared" si="21"/>
        <v/>
      </c>
      <c r="AJ99" s="148" t="str">
        <f t="shared" si="21"/>
        <v/>
      </c>
      <c r="AK99" s="350" t="str">
        <f t="shared" si="11"/>
        <v/>
      </c>
      <c r="AL99" s="311" t="str">
        <f t="shared" si="12"/>
        <v/>
      </c>
      <c r="AM99" s="16"/>
    </row>
    <row r="100" spans="7:39" ht="20.100000000000001" customHeight="1" x14ac:dyDescent="0.2">
      <c r="G100" s="15"/>
      <c r="H100" s="42" t="str">
        <f t="shared" ref="H100:K109" si="22">IF(H61="","",H61)</f>
        <v/>
      </c>
      <c r="I100" s="43" t="str">
        <f t="shared" si="22"/>
        <v/>
      </c>
      <c r="J100" s="43" t="str">
        <f t="shared" si="22"/>
        <v/>
      </c>
      <c r="K100" s="148" t="str">
        <f t="shared" si="22"/>
        <v/>
      </c>
      <c r="L100" s="127" t="str">
        <f t="shared" ref="L100:AJ100" si="23">IF($J61="y","",L61)</f>
        <v/>
      </c>
      <c r="M100" s="284" t="str">
        <f t="shared" si="23"/>
        <v/>
      </c>
      <c r="N100" s="284" t="str">
        <f t="shared" si="23"/>
        <v/>
      </c>
      <c r="O100" s="284" t="str">
        <f t="shared" si="23"/>
        <v/>
      </c>
      <c r="P100" s="284" t="str">
        <f t="shared" si="23"/>
        <v/>
      </c>
      <c r="Q100" s="284" t="str">
        <f t="shared" si="23"/>
        <v/>
      </c>
      <c r="R100" s="284" t="str">
        <f t="shared" si="23"/>
        <v/>
      </c>
      <c r="S100" s="284" t="str">
        <f t="shared" si="23"/>
        <v/>
      </c>
      <c r="T100" s="284" t="str">
        <f t="shared" si="23"/>
        <v/>
      </c>
      <c r="U100" s="284" t="str">
        <f t="shared" si="23"/>
        <v/>
      </c>
      <c r="V100" s="284" t="str">
        <f t="shared" si="23"/>
        <v/>
      </c>
      <c r="W100" s="284" t="str">
        <f t="shared" si="23"/>
        <v/>
      </c>
      <c r="X100" s="284" t="str">
        <f t="shared" si="23"/>
        <v/>
      </c>
      <c r="Y100" s="284" t="str">
        <f t="shared" si="23"/>
        <v/>
      </c>
      <c r="Z100" s="284" t="str">
        <f t="shared" si="23"/>
        <v/>
      </c>
      <c r="AA100" s="284" t="str">
        <f t="shared" si="23"/>
        <v/>
      </c>
      <c r="AB100" s="284" t="str">
        <f t="shared" si="23"/>
        <v/>
      </c>
      <c r="AC100" s="284" t="str">
        <f t="shared" si="23"/>
        <v/>
      </c>
      <c r="AD100" s="284" t="str">
        <f t="shared" si="23"/>
        <v/>
      </c>
      <c r="AE100" s="284" t="str">
        <f t="shared" si="23"/>
        <v/>
      </c>
      <c r="AF100" s="284" t="str">
        <f t="shared" si="23"/>
        <v/>
      </c>
      <c r="AG100" s="284" t="str">
        <f t="shared" si="23"/>
        <v/>
      </c>
      <c r="AH100" s="284" t="str">
        <f t="shared" si="23"/>
        <v/>
      </c>
      <c r="AI100" s="284" t="str">
        <f t="shared" si="23"/>
        <v/>
      </c>
      <c r="AJ100" s="148" t="str">
        <f t="shared" si="23"/>
        <v/>
      </c>
      <c r="AK100" s="350" t="str">
        <f t="shared" si="11"/>
        <v/>
      </c>
      <c r="AL100" s="311" t="str">
        <f t="shared" si="12"/>
        <v/>
      </c>
      <c r="AM100" s="16"/>
    </row>
    <row r="101" spans="7:39" ht="20.100000000000001" customHeight="1" x14ac:dyDescent="0.2">
      <c r="G101" s="15"/>
      <c r="H101" s="42" t="str">
        <f t="shared" si="22"/>
        <v/>
      </c>
      <c r="I101" s="43" t="str">
        <f t="shared" si="22"/>
        <v/>
      </c>
      <c r="J101" s="43" t="str">
        <f t="shared" si="22"/>
        <v/>
      </c>
      <c r="K101" s="148" t="str">
        <f t="shared" si="22"/>
        <v/>
      </c>
      <c r="L101" s="127" t="str">
        <f t="shared" ref="L101:AJ101" si="24">IF($J62="y","",L62)</f>
        <v/>
      </c>
      <c r="M101" s="284" t="str">
        <f t="shared" si="24"/>
        <v/>
      </c>
      <c r="N101" s="284" t="str">
        <f t="shared" si="24"/>
        <v/>
      </c>
      <c r="O101" s="284" t="str">
        <f t="shared" si="24"/>
        <v/>
      </c>
      <c r="P101" s="284" t="str">
        <f t="shared" si="24"/>
        <v/>
      </c>
      <c r="Q101" s="284" t="str">
        <f t="shared" si="24"/>
        <v/>
      </c>
      <c r="R101" s="284" t="str">
        <f t="shared" si="24"/>
        <v/>
      </c>
      <c r="S101" s="284" t="str">
        <f t="shared" si="24"/>
        <v/>
      </c>
      <c r="T101" s="284" t="str">
        <f t="shared" si="24"/>
        <v/>
      </c>
      <c r="U101" s="284" t="str">
        <f t="shared" si="24"/>
        <v/>
      </c>
      <c r="V101" s="284" t="str">
        <f t="shared" si="24"/>
        <v/>
      </c>
      <c r="W101" s="284" t="str">
        <f t="shared" si="24"/>
        <v/>
      </c>
      <c r="X101" s="284" t="str">
        <f t="shared" si="24"/>
        <v/>
      </c>
      <c r="Y101" s="284" t="str">
        <f t="shared" si="24"/>
        <v/>
      </c>
      <c r="Z101" s="284" t="str">
        <f t="shared" si="24"/>
        <v/>
      </c>
      <c r="AA101" s="284" t="str">
        <f t="shared" si="24"/>
        <v/>
      </c>
      <c r="AB101" s="284" t="str">
        <f t="shared" si="24"/>
        <v/>
      </c>
      <c r="AC101" s="284" t="str">
        <f t="shared" si="24"/>
        <v/>
      </c>
      <c r="AD101" s="284" t="str">
        <f t="shared" si="24"/>
        <v/>
      </c>
      <c r="AE101" s="284" t="str">
        <f t="shared" si="24"/>
        <v/>
      </c>
      <c r="AF101" s="284" t="str">
        <f t="shared" si="24"/>
        <v/>
      </c>
      <c r="AG101" s="284" t="str">
        <f t="shared" si="24"/>
        <v/>
      </c>
      <c r="AH101" s="284" t="str">
        <f t="shared" si="24"/>
        <v/>
      </c>
      <c r="AI101" s="284" t="str">
        <f t="shared" si="24"/>
        <v/>
      </c>
      <c r="AJ101" s="148" t="str">
        <f t="shared" si="24"/>
        <v/>
      </c>
      <c r="AK101" s="350" t="str">
        <f t="shared" si="11"/>
        <v/>
      </c>
      <c r="AL101" s="311" t="str">
        <f t="shared" si="12"/>
        <v/>
      </c>
      <c r="AM101" s="16"/>
    </row>
    <row r="102" spans="7:39" ht="20.100000000000001" customHeight="1" x14ac:dyDescent="0.2">
      <c r="G102" s="15"/>
      <c r="H102" s="42" t="str">
        <f t="shared" si="22"/>
        <v/>
      </c>
      <c r="I102" s="43" t="str">
        <f t="shared" si="22"/>
        <v/>
      </c>
      <c r="J102" s="43" t="str">
        <f t="shared" si="22"/>
        <v/>
      </c>
      <c r="K102" s="148" t="str">
        <f t="shared" si="22"/>
        <v/>
      </c>
      <c r="L102" s="127" t="str">
        <f t="shared" ref="L102:AJ102" si="25">IF($J63="y","",L63)</f>
        <v/>
      </c>
      <c r="M102" s="284" t="str">
        <f t="shared" si="25"/>
        <v/>
      </c>
      <c r="N102" s="284" t="str">
        <f t="shared" si="25"/>
        <v/>
      </c>
      <c r="O102" s="284" t="str">
        <f t="shared" si="25"/>
        <v/>
      </c>
      <c r="P102" s="284" t="str">
        <f t="shared" si="25"/>
        <v/>
      </c>
      <c r="Q102" s="284" t="str">
        <f t="shared" si="25"/>
        <v/>
      </c>
      <c r="R102" s="284" t="str">
        <f t="shared" si="25"/>
        <v/>
      </c>
      <c r="S102" s="284" t="str">
        <f t="shared" si="25"/>
        <v/>
      </c>
      <c r="T102" s="284" t="str">
        <f t="shared" si="25"/>
        <v/>
      </c>
      <c r="U102" s="284" t="str">
        <f t="shared" si="25"/>
        <v/>
      </c>
      <c r="V102" s="284" t="str">
        <f t="shared" si="25"/>
        <v/>
      </c>
      <c r="W102" s="284" t="str">
        <f t="shared" si="25"/>
        <v/>
      </c>
      <c r="X102" s="284" t="str">
        <f t="shared" si="25"/>
        <v/>
      </c>
      <c r="Y102" s="284" t="str">
        <f t="shared" si="25"/>
        <v/>
      </c>
      <c r="Z102" s="284" t="str">
        <f t="shared" si="25"/>
        <v/>
      </c>
      <c r="AA102" s="284" t="str">
        <f t="shared" si="25"/>
        <v/>
      </c>
      <c r="AB102" s="284" t="str">
        <f t="shared" si="25"/>
        <v/>
      </c>
      <c r="AC102" s="284" t="str">
        <f t="shared" si="25"/>
        <v/>
      </c>
      <c r="AD102" s="284" t="str">
        <f t="shared" si="25"/>
        <v/>
      </c>
      <c r="AE102" s="284" t="str">
        <f t="shared" si="25"/>
        <v/>
      </c>
      <c r="AF102" s="284" t="str">
        <f t="shared" si="25"/>
        <v/>
      </c>
      <c r="AG102" s="284" t="str">
        <f t="shared" si="25"/>
        <v/>
      </c>
      <c r="AH102" s="284" t="str">
        <f t="shared" si="25"/>
        <v/>
      </c>
      <c r="AI102" s="284" t="str">
        <f t="shared" si="25"/>
        <v/>
      </c>
      <c r="AJ102" s="148" t="str">
        <f t="shared" si="25"/>
        <v/>
      </c>
      <c r="AK102" s="350" t="str">
        <f t="shared" si="11"/>
        <v/>
      </c>
      <c r="AL102" s="311" t="str">
        <f t="shared" si="12"/>
        <v/>
      </c>
      <c r="AM102" s="16"/>
    </row>
    <row r="103" spans="7:39" ht="20.100000000000001" customHeight="1" x14ac:dyDescent="0.2">
      <c r="G103" s="15"/>
      <c r="H103" s="42" t="str">
        <f t="shared" si="22"/>
        <v/>
      </c>
      <c r="I103" s="43" t="str">
        <f t="shared" si="22"/>
        <v/>
      </c>
      <c r="J103" s="43" t="str">
        <f t="shared" si="22"/>
        <v/>
      </c>
      <c r="K103" s="148" t="str">
        <f t="shared" si="22"/>
        <v/>
      </c>
      <c r="L103" s="127" t="str">
        <f t="shared" ref="L103:AJ103" si="26">IF($J64="y","",L64)</f>
        <v/>
      </c>
      <c r="M103" s="284" t="str">
        <f t="shared" si="26"/>
        <v/>
      </c>
      <c r="N103" s="284" t="str">
        <f t="shared" si="26"/>
        <v/>
      </c>
      <c r="O103" s="284" t="str">
        <f t="shared" si="26"/>
        <v/>
      </c>
      <c r="P103" s="284" t="str">
        <f t="shared" si="26"/>
        <v/>
      </c>
      <c r="Q103" s="284" t="str">
        <f t="shared" si="26"/>
        <v/>
      </c>
      <c r="R103" s="284" t="str">
        <f t="shared" si="26"/>
        <v/>
      </c>
      <c r="S103" s="284" t="str">
        <f t="shared" si="26"/>
        <v/>
      </c>
      <c r="T103" s="284" t="str">
        <f t="shared" si="26"/>
        <v/>
      </c>
      <c r="U103" s="284" t="str">
        <f t="shared" si="26"/>
        <v/>
      </c>
      <c r="V103" s="284" t="str">
        <f t="shared" si="26"/>
        <v/>
      </c>
      <c r="W103" s="284" t="str">
        <f t="shared" si="26"/>
        <v/>
      </c>
      <c r="X103" s="284" t="str">
        <f t="shared" si="26"/>
        <v/>
      </c>
      <c r="Y103" s="284" t="str">
        <f t="shared" si="26"/>
        <v/>
      </c>
      <c r="Z103" s="284" t="str">
        <f t="shared" si="26"/>
        <v/>
      </c>
      <c r="AA103" s="284" t="str">
        <f t="shared" si="26"/>
        <v/>
      </c>
      <c r="AB103" s="284" t="str">
        <f t="shared" si="26"/>
        <v/>
      </c>
      <c r="AC103" s="284" t="str">
        <f t="shared" si="26"/>
        <v/>
      </c>
      <c r="AD103" s="284" t="str">
        <f t="shared" si="26"/>
        <v/>
      </c>
      <c r="AE103" s="284" t="str">
        <f t="shared" si="26"/>
        <v/>
      </c>
      <c r="AF103" s="284" t="str">
        <f t="shared" si="26"/>
        <v/>
      </c>
      <c r="AG103" s="284" t="str">
        <f t="shared" si="26"/>
        <v/>
      </c>
      <c r="AH103" s="284" t="str">
        <f t="shared" si="26"/>
        <v/>
      </c>
      <c r="AI103" s="284" t="str">
        <f t="shared" si="26"/>
        <v/>
      </c>
      <c r="AJ103" s="148" t="str">
        <f t="shared" si="26"/>
        <v/>
      </c>
      <c r="AK103" s="350" t="str">
        <f t="shared" si="11"/>
        <v/>
      </c>
      <c r="AL103" s="311" t="str">
        <f t="shared" si="12"/>
        <v/>
      </c>
      <c r="AM103" s="16"/>
    </row>
    <row r="104" spans="7:39" ht="20.100000000000001" customHeight="1" x14ac:dyDescent="0.2">
      <c r="G104" s="15"/>
      <c r="H104" s="42" t="str">
        <f t="shared" si="22"/>
        <v/>
      </c>
      <c r="I104" s="43" t="str">
        <f t="shared" si="22"/>
        <v/>
      </c>
      <c r="J104" s="43" t="str">
        <f t="shared" si="22"/>
        <v/>
      </c>
      <c r="K104" s="148" t="str">
        <f t="shared" si="22"/>
        <v/>
      </c>
      <c r="L104" s="127" t="str">
        <f t="shared" ref="L104:AJ104" si="27">IF($J65="y","",L65)</f>
        <v/>
      </c>
      <c r="M104" s="284" t="str">
        <f t="shared" si="27"/>
        <v/>
      </c>
      <c r="N104" s="284" t="str">
        <f t="shared" si="27"/>
        <v/>
      </c>
      <c r="O104" s="284" t="str">
        <f t="shared" si="27"/>
        <v/>
      </c>
      <c r="P104" s="284" t="str">
        <f t="shared" si="27"/>
        <v/>
      </c>
      <c r="Q104" s="284" t="str">
        <f t="shared" si="27"/>
        <v/>
      </c>
      <c r="R104" s="284" t="str">
        <f t="shared" si="27"/>
        <v/>
      </c>
      <c r="S104" s="284" t="str">
        <f t="shared" si="27"/>
        <v/>
      </c>
      <c r="T104" s="284" t="str">
        <f t="shared" si="27"/>
        <v/>
      </c>
      <c r="U104" s="284" t="str">
        <f t="shared" si="27"/>
        <v/>
      </c>
      <c r="V104" s="284" t="str">
        <f t="shared" si="27"/>
        <v/>
      </c>
      <c r="W104" s="284" t="str">
        <f t="shared" si="27"/>
        <v/>
      </c>
      <c r="X104" s="284" t="str">
        <f t="shared" si="27"/>
        <v/>
      </c>
      <c r="Y104" s="284" t="str">
        <f t="shared" si="27"/>
        <v/>
      </c>
      <c r="Z104" s="284" t="str">
        <f t="shared" si="27"/>
        <v/>
      </c>
      <c r="AA104" s="284" t="str">
        <f t="shared" si="27"/>
        <v/>
      </c>
      <c r="AB104" s="284" t="str">
        <f t="shared" si="27"/>
        <v/>
      </c>
      <c r="AC104" s="284" t="str">
        <f t="shared" si="27"/>
        <v/>
      </c>
      <c r="AD104" s="284" t="str">
        <f t="shared" si="27"/>
        <v/>
      </c>
      <c r="AE104" s="284" t="str">
        <f t="shared" si="27"/>
        <v/>
      </c>
      <c r="AF104" s="284" t="str">
        <f t="shared" si="27"/>
        <v/>
      </c>
      <c r="AG104" s="284" t="str">
        <f t="shared" si="27"/>
        <v/>
      </c>
      <c r="AH104" s="284" t="str">
        <f t="shared" si="27"/>
        <v/>
      </c>
      <c r="AI104" s="284" t="str">
        <f t="shared" si="27"/>
        <v/>
      </c>
      <c r="AJ104" s="148" t="str">
        <f t="shared" si="27"/>
        <v/>
      </c>
      <c r="AK104" s="350" t="str">
        <f t="shared" si="11"/>
        <v/>
      </c>
      <c r="AL104" s="311" t="str">
        <f t="shared" si="12"/>
        <v/>
      </c>
      <c r="AM104" s="16"/>
    </row>
    <row r="105" spans="7:39" ht="20.100000000000001" customHeight="1" x14ac:dyDescent="0.2">
      <c r="G105" s="15"/>
      <c r="H105" s="42" t="str">
        <f t="shared" si="22"/>
        <v/>
      </c>
      <c r="I105" s="43" t="str">
        <f t="shared" si="22"/>
        <v/>
      </c>
      <c r="J105" s="43" t="str">
        <f t="shared" si="22"/>
        <v/>
      </c>
      <c r="K105" s="148" t="str">
        <f t="shared" si="22"/>
        <v/>
      </c>
      <c r="L105" s="127" t="str">
        <f t="shared" ref="L105:AJ105" si="28">IF($J66="y","",L66)</f>
        <v/>
      </c>
      <c r="M105" s="284" t="str">
        <f t="shared" si="28"/>
        <v/>
      </c>
      <c r="N105" s="284" t="str">
        <f t="shared" si="28"/>
        <v/>
      </c>
      <c r="O105" s="284" t="str">
        <f t="shared" si="28"/>
        <v/>
      </c>
      <c r="P105" s="284" t="str">
        <f t="shared" si="28"/>
        <v/>
      </c>
      <c r="Q105" s="284" t="str">
        <f t="shared" si="28"/>
        <v/>
      </c>
      <c r="R105" s="284" t="str">
        <f t="shared" si="28"/>
        <v/>
      </c>
      <c r="S105" s="284" t="str">
        <f t="shared" si="28"/>
        <v/>
      </c>
      <c r="T105" s="284" t="str">
        <f t="shared" si="28"/>
        <v/>
      </c>
      <c r="U105" s="284" t="str">
        <f t="shared" si="28"/>
        <v/>
      </c>
      <c r="V105" s="284" t="str">
        <f t="shared" si="28"/>
        <v/>
      </c>
      <c r="W105" s="284" t="str">
        <f t="shared" si="28"/>
        <v/>
      </c>
      <c r="X105" s="284" t="str">
        <f t="shared" si="28"/>
        <v/>
      </c>
      <c r="Y105" s="284" t="str">
        <f t="shared" si="28"/>
        <v/>
      </c>
      <c r="Z105" s="284" t="str">
        <f t="shared" si="28"/>
        <v/>
      </c>
      <c r="AA105" s="284" t="str">
        <f t="shared" si="28"/>
        <v/>
      </c>
      <c r="AB105" s="284" t="str">
        <f t="shared" si="28"/>
        <v/>
      </c>
      <c r="AC105" s="284" t="str">
        <f t="shared" si="28"/>
        <v/>
      </c>
      <c r="AD105" s="284" t="str">
        <f t="shared" si="28"/>
        <v/>
      </c>
      <c r="AE105" s="284" t="str">
        <f t="shared" si="28"/>
        <v/>
      </c>
      <c r="AF105" s="284" t="str">
        <f t="shared" si="28"/>
        <v/>
      </c>
      <c r="AG105" s="284" t="str">
        <f t="shared" si="28"/>
        <v/>
      </c>
      <c r="AH105" s="284" t="str">
        <f t="shared" si="28"/>
        <v/>
      </c>
      <c r="AI105" s="284" t="str">
        <f t="shared" si="28"/>
        <v/>
      </c>
      <c r="AJ105" s="148" t="str">
        <f t="shared" si="28"/>
        <v/>
      </c>
      <c r="AK105" s="350" t="str">
        <f t="shared" si="11"/>
        <v/>
      </c>
      <c r="AL105" s="311" t="str">
        <f t="shared" si="12"/>
        <v/>
      </c>
      <c r="AM105" s="16"/>
    </row>
    <row r="106" spans="7:39" ht="20.100000000000001" customHeight="1" x14ac:dyDescent="0.2">
      <c r="G106" s="15"/>
      <c r="H106" s="42" t="str">
        <f t="shared" si="22"/>
        <v/>
      </c>
      <c r="I106" s="43" t="str">
        <f t="shared" si="22"/>
        <v/>
      </c>
      <c r="J106" s="43" t="str">
        <f t="shared" si="22"/>
        <v/>
      </c>
      <c r="K106" s="148" t="str">
        <f t="shared" si="22"/>
        <v/>
      </c>
      <c r="L106" s="127" t="str">
        <f t="shared" ref="L106:AJ106" si="29">IF($J67="y","",L67)</f>
        <v/>
      </c>
      <c r="M106" s="284" t="str">
        <f t="shared" si="29"/>
        <v/>
      </c>
      <c r="N106" s="284" t="str">
        <f t="shared" si="29"/>
        <v/>
      </c>
      <c r="O106" s="284" t="str">
        <f t="shared" si="29"/>
        <v/>
      </c>
      <c r="P106" s="284" t="str">
        <f t="shared" si="29"/>
        <v/>
      </c>
      <c r="Q106" s="284" t="str">
        <f t="shared" si="29"/>
        <v/>
      </c>
      <c r="R106" s="284" t="str">
        <f t="shared" si="29"/>
        <v/>
      </c>
      <c r="S106" s="284" t="str">
        <f t="shared" si="29"/>
        <v/>
      </c>
      <c r="T106" s="284" t="str">
        <f t="shared" si="29"/>
        <v/>
      </c>
      <c r="U106" s="284" t="str">
        <f t="shared" si="29"/>
        <v/>
      </c>
      <c r="V106" s="284" t="str">
        <f t="shared" si="29"/>
        <v/>
      </c>
      <c r="W106" s="284" t="str">
        <f t="shared" si="29"/>
        <v/>
      </c>
      <c r="X106" s="284" t="str">
        <f t="shared" si="29"/>
        <v/>
      </c>
      <c r="Y106" s="284" t="str">
        <f t="shared" si="29"/>
        <v/>
      </c>
      <c r="Z106" s="284" t="str">
        <f t="shared" si="29"/>
        <v/>
      </c>
      <c r="AA106" s="284" t="str">
        <f t="shared" si="29"/>
        <v/>
      </c>
      <c r="AB106" s="284" t="str">
        <f t="shared" si="29"/>
        <v/>
      </c>
      <c r="AC106" s="284" t="str">
        <f t="shared" si="29"/>
        <v/>
      </c>
      <c r="AD106" s="284" t="str">
        <f t="shared" si="29"/>
        <v/>
      </c>
      <c r="AE106" s="284" t="str">
        <f t="shared" si="29"/>
        <v/>
      </c>
      <c r="AF106" s="284" t="str">
        <f t="shared" si="29"/>
        <v/>
      </c>
      <c r="AG106" s="284" t="str">
        <f t="shared" si="29"/>
        <v/>
      </c>
      <c r="AH106" s="284" t="str">
        <f t="shared" si="29"/>
        <v/>
      </c>
      <c r="AI106" s="284" t="str">
        <f t="shared" si="29"/>
        <v/>
      </c>
      <c r="AJ106" s="148" t="str">
        <f t="shared" si="29"/>
        <v/>
      </c>
      <c r="AK106" s="350" t="str">
        <f t="shared" si="11"/>
        <v/>
      </c>
      <c r="AL106" s="311" t="str">
        <f t="shared" si="12"/>
        <v/>
      </c>
      <c r="AM106" s="16"/>
    </row>
    <row r="107" spans="7:39" ht="20.100000000000001" customHeight="1" x14ac:dyDescent="0.2">
      <c r="G107" s="15"/>
      <c r="H107" s="42" t="str">
        <f t="shared" si="22"/>
        <v/>
      </c>
      <c r="I107" s="43" t="str">
        <f t="shared" si="22"/>
        <v/>
      </c>
      <c r="J107" s="43" t="str">
        <f t="shared" si="22"/>
        <v/>
      </c>
      <c r="K107" s="148" t="str">
        <f t="shared" si="22"/>
        <v/>
      </c>
      <c r="L107" s="127" t="str">
        <f t="shared" ref="L107:AJ107" si="30">IF($J68="y","",L68)</f>
        <v/>
      </c>
      <c r="M107" s="284" t="str">
        <f t="shared" si="30"/>
        <v/>
      </c>
      <c r="N107" s="284" t="str">
        <f t="shared" si="30"/>
        <v/>
      </c>
      <c r="O107" s="284" t="str">
        <f t="shared" si="30"/>
        <v/>
      </c>
      <c r="P107" s="284" t="str">
        <f t="shared" si="30"/>
        <v/>
      </c>
      <c r="Q107" s="284" t="str">
        <f t="shared" si="30"/>
        <v/>
      </c>
      <c r="R107" s="284" t="str">
        <f t="shared" si="30"/>
        <v/>
      </c>
      <c r="S107" s="284" t="str">
        <f t="shared" si="30"/>
        <v/>
      </c>
      <c r="T107" s="284" t="str">
        <f t="shared" si="30"/>
        <v/>
      </c>
      <c r="U107" s="284" t="str">
        <f t="shared" si="30"/>
        <v/>
      </c>
      <c r="V107" s="284" t="str">
        <f t="shared" si="30"/>
        <v/>
      </c>
      <c r="W107" s="284" t="str">
        <f t="shared" si="30"/>
        <v/>
      </c>
      <c r="X107" s="284" t="str">
        <f t="shared" si="30"/>
        <v/>
      </c>
      <c r="Y107" s="284" t="str">
        <f t="shared" si="30"/>
        <v/>
      </c>
      <c r="Z107" s="284" t="str">
        <f t="shared" si="30"/>
        <v/>
      </c>
      <c r="AA107" s="284" t="str">
        <f t="shared" si="30"/>
        <v/>
      </c>
      <c r="AB107" s="284" t="str">
        <f t="shared" si="30"/>
        <v/>
      </c>
      <c r="AC107" s="284" t="str">
        <f t="shared" si="30"/>
        <v/>
      </c>
      <c r="AD107" s="284" t="str">
        <f t="shared" si="30"/>
        <v/>
      </c>
      <c r="AE107" s="284" t="str">
        <f t="shared" si="30"/>
        <v/>
      </c>
      <c r="AF107" s="284" t="str">
        <f t="shared" si="30"/>
        <v/>
      </c>
      <c r="AG107" s="284" t="str">
        <f t="shared" si="30"/>
        <v/>
      </c>
      <c r="AH107" s="284" t="str">
        <f t="shared" si="30"/>
        <v/>
      </c>
      <c r="AI107" s="284" t="str">
        <f t="shared" si="30"/>
        <v/>
      </c>
      <c r="AJ107" s="148" t="str">
        <f t="shared" si="30"/>
        <v/>
      </c>
      <c r="AK107" s="350" t="str">
        <f t="shared" si="11"/>
        <v/>
      </c>
      <c r="AL107" s="311" t="str">
        <f t="shared" si="12"/>
        <v/>
      </c>
      <c r="AM107" s="16"/>
    </row>
    <row r="108" spans="7:39" ht="20.100000000000001" customHeight="1" x14ac:dyDescent="0.2">
      <c r="G108" s="15"/>
      <c r="H108" s="42" t="str">
        <f t="shared" si="22"/>
        <v/>
      </c>
      <c r="I108" s="43" t="str">
        <f t="shared" si="22"/>
        <v/>
      </c>
      <c r="J108" s="43" t="str">
        <f t="shared" si="22"/>
        <v/>
      </c>
      <c r="K108" s="148" t="str">
        <f t="shared" si="22"/>
        <v/>
      </c>
      <c r="L108" s="127" t="str">
        <f t="shared" ref="L108:AJ108" si="31">IF($J69="y","",L69)</f>
        <v/>
      </c>
      <c r="M108" s="284" t="str">
        <f t="shared" si="31"/>
        <v/>
      </c>
      <c r="N108" s="284" t="str">
        <f t="shared" si="31"/>
        <v/>
      </c>
      <c r="O108" s="284" t="str">
        <f t="shared" si="31"/>
        <v/>
      </c>
      <c r="P108" s="284" t="str">
        <f t="shared" si="31"/>
        <v/>
      </c>
      <c r="Q108" s="284" t="str">
        <f t="shared" si="31"/>
        <v/>
      </c>
      <c r="R108" s="284" t="str">
        <f t="shared" si="31"/>
        <v/>
      </c>
      <c r="S108" s="284" t="str">
        <f t="shared" si="31"/>
        <v/>
      </c>
      <c r="T108" s="284" t="str">
        <f t="shared" si="31"/>
        <v/>
      </c>
      <c r="U108" s="284" t="str">
        <f t="shared" si="31"/>
        <v/>
      </c>
      <c r="V108" s="284" t="str">
        <f t="shared" si="31"/>
        <v/>
      </c>
      <c r="W108" s="284" t="str">
        <f t="shared" si="31"/>
        <v/>
      </c>
      <c r="X108" s="284" t="str">
        <f t="shared" si="31"/>
        <v/>
      </c>
      <c r="Y108" s="284" t="str">
        <f t="shared" si="31"/>
        <v/>
      </c>
      <c r="Z108" s="284" t="str">
        <f t="shared" si="31"/>
        <v/>
      </c>
      <c r="AA108" s="284" t="str">
        <f t="shared" si="31"/>
        <v/>
      </c>
      <c r="AB108" s="284" t="str">
        <f t="shared" si="31"/>
        <v/>
      </c>
      <c r="AC108" s="284" t="str">
        <f t="shared" si="31"/>
        <v/>
      </c>
      <c r="AD108" s="284" t="str">
        <f t="shared" si="31"/>
        <v/>
      </c>
      <c r="AE108" s="284" t="str">
        <f t="shared" si="31"/>
        <v/>
      </c>
      <c r="AF108" s="284" t="str">
        <f t="shared" si="31"/>
        <v/>
      </c>
      <c r="AG108" s="284" t="str">
        <f t="shared" si="31"/>
        <v/>
      </c>
      <c r="AH108" s="284" t="str">
        <f t="shared" si="31"/>
        <v/>
      </c>
      <c r="AI108" s="284" t="str">
        <f t="shared" si="31"/>
        <v/>
      </c>
      <c r="AJ108" s="148" t="str">
        <f t="shared" si="31"/>
        <v/>
      </c>
      <c r="AK108" s="350" t="str">
        <f t="shared" si="11"/>
        <v/>
      </c>
      <c r="AL108" s="311" t="str">
        <f t="shared" si="12"/>
        <v/>
      </c>
      <c r="AM108" s="16"/>
    </row>
    <row r="109" spans="7:39" ht="20.100000000000001" customHeight="1" x14ac:dyDescent="0.2">
      <c r="G109" s="15"/>
      <c r="H109" s="42" t="str">
        <f t="shared" si="22"/>
        <v/>
      </c>
      <c r="I109" s="43" t="str">
        <f t="shared" si="22"/>
        <v/>
      </c>
      <c r="J109" s="43" t="str">
        <f t="shared" si="22"/>
        <v/>
      </c>
      <c r="K109" s="148" t="str">
        <f t="shared" si="22"/>
        <v/>
      </c>
      <c r="L109" s="127" t="str">
        <f t="shared" ref="L109:AJ109" si="32">IF($J70="y","",L70)</f>
        <v/>
      </c>
      <c r="M109" s="284" t="str">
        <f t="shared" si="32"/>
        <v/>
      </c>
      <c r="N109" s="284" t="str">
        <f t="shared" si="32"/>
        <v/>
      </c>
      <c r="O109" s="284" t="str">
        <f t="shared" si="32"/>
        <v/>
      </c>
      <c r="P109" s="284" t="str">
        <f t="shared" si="32"/>
        <v/>
      </c>
      <c r="Q109" s="284" t="str">
        <f t="shared" si="32"/>
        <v/>
      </c>
      <c r="R109" s="284" t="str">
        <f t="shared" si="32"/>
        <v/>
      </c>
      <c r="S109" s="284" t="str">
        <f t="shared" si="32"/>
        <v/>
      </c>
      <c r="T109" s="284" t="str">
        <f t="shared" si="32"/>
        <v/>
      </c>
      <c r="U109" s="284" t="str">
        <f t="shared" si="32"/>
        <v/>
      </c>
      <c r="V109" s="284" t="str">
        <f t="shared" si="32"/>
        <v/>
      </c>
      <c r="W109" s="284" t="str">
        <f t="shared" si="32"/>
        <v/>
      </c>
      <c r="X109" s="284" t="str">
        <f t="shared" si="32"/>
        <v/>
      </c>
      <c r="Y109" s="284" t="str">
        <f t="shared" si="32"/>
        <v/>
      </c>
      <c r="Z109" s="284" t="str">
        <f t="shared" si="32"/>
        <v/>
      </c>
      <c r="AA109" s="284" t="str">
        <f t="shared" si="32"/>
        <v/>
      </c>
      <c r="AB109" s="284" t="str">
        <f t="shared" si="32"/>
        <v/>
      </c>
      <c r="AC109" s="284" t="str">
        <f t="shared" si="32"/>
        <v/>
      </c>
      <c r="AD109" s="284" t="str">
        <f t="shared" si="32"/>
        <v/>
      </c>
      <c r="AE109" s="284" t="str">
        <f t="shared" si="32"/>
        <v/>
      </c>
      <c r="AF109" s="284" t="str">
        <f t="shared" si="32"/>
        <v/>
      </c>
      <c r="AG109" s="284" t="str">
        <f t="shared" si="32"/>
        <v/>
      </c>
      <c r="AH109" s="284" t="str">
        <f t="shared" si="32"/>
        <v/>
      </c>
      <c r="AI109" s="284" t="str">
        <f t="shared" si="32"/>
        <v/>
      </c>
      <c r="AJ109" s="148" t="str">
        <f t="shared" si="32"/>
        <v/>
      </c>
      <c r="AK109" s="350" t="str">
        <f t="shared" si="11"/>
        <v/>
      </c>
      <c r="AL109" s="311" t="str">
        <f t="shared" si="12"/>
        <v/>
      </c>
      <c r="AM109" s="16"/>
    </row>
    <row r="110" spans="7:39" ht="20.100000000000001" customHeight="1" x14ac:dyDescent="0.2">
      <c r="G110" s="15"/>
      <c r="H110" s="42" t="str">
        <f t="shared" ref="H110:K119" si="33">IF(H71="","",H71)</f>
        <v/>
      </c>
      <c r="I110" s="43" t="str">
        <f t="shared" si="33"/>
        <v/>
      </c>
      <c r="J110" s="43" t="str">
        <f t="shared" si="33"/>
        <v/>
      </c>
      <c r="K110" s="148" t="str">
        <f t="shared" si="33"/>
        <v/>
      </c>
      <c r="L110" s="127" t="str">
        <f t="shared" ref="L110:AJ110" si="34">IF($J71="y","",L71)</f>
        <v/>
      </c>
      <c r="M110" s="284" t="str">
        <f t="shared" si="34"/>
        <v/>
      </c>
      <c r="N110" s="284" t="str">
        <f t="shared" si="34"/>
        <v/>
      </c>
      <c r="O110" s="284" t="str">
        <f t="shared" si="34"/>
        <v/>
      </c>
      <c r="P110" s="284" t="str">
        <f t="shared" si="34"/>
        <v/>
      </c>
      <c r="Q110" s="284" t="str">
        <f t="shared" si="34"/>
        <v/>
      </c>
      <c r="R110" s="284" t="str">
        <f t="shared" si="34"/>
        <v/>
      </c>
      <c r="S110" s="284" t="str">
        <f t="shared" si="34"/>
        <v/>
      </c>
      <c r="T110" s="284" t="str">
        <f t="shared" si="34"/>
        <v/>
      </c>
      <c r="U110" s="284" t="str">
        <f t="shared" si="34"/>
        <v/>
      </c>
      <c r="V110" s="284" t="str">
        <f t="shared" si="34"/>
        <v/>
      </c>
      <c r="W110" s="284" t="str">
        <f t="shared" si="34"/>
        <v/>
      </c>
      <c r="X110" s="284" t="str">
        <f t="shared" si="34"/>
        <v/>
      </c>
      <c r="Y110" s="284" t="str">
        <f t="shared" si="34"/>
        <v/>
      </c>
      <c r="Z110" s="284" t="str">
        <f t="shared" si="34"/>
        <v/>
      </c>
      <c r="AA110" s="284" t="str">
        <f t="shared" si="34"/>
        <v/>
      </c>
      <c r="AB110" s="284" t="str">
        <f t="shared" si="34"/>
        <v/>
      </c>
      <c r="AC110" s="284" t="str">
        <f t="shared" si="34"/>
        <v/>
      </c>
      <c r="AD110" s="284" t="str">
        <f t="shared" si="34"/>
        <v/>
      </c>
      <c r="AE110" s="284" t="str">
        <f t="shared" si="34"/>
        <v/>
      </c>
      <c r="AF110" s="284" t="str">
        <f t="shared" si="34"/>
        <v/>
      </c>
      <c r="AG110" s="284" t="str">
        <f t="shared" si="34"/>
        <v/>
      </c>
      <c r="AH110" s="284" t="str">
        <f t="shared" si="34"/>
        <v/>
      </c>
      <c r="AI110" s="284" t="str">
        <f t="shared" si="34"/>
        <v/>
      </c>
      <c r="AJ110" s="148" t="str">
        <f t="shared" si="34"/>
        <v/>
      </c>
      <c r="AK110" s="350" t="str">
        <f t="shared" si="11"/>
        <v/>
      </c>
      <c r="AL110" s="311" t="str">
        <f t="shared" si="12"/>
        <v/>
      </c>
      <c r="AM110" s="16"/>
    </row>
    <row r="111" spans="7:39" ht="20.100000000000001" customHeight="1" x14ac:dyDescent="0.2">
      <c r="G111" s="15"/>
      <c r="H111" s="42" t="str">
        <f t="shared" si="33"/>
        <v/>
      </c>
      <c r="I111" s="43" t="str">
        <f t="shared" si="33"/>
        <v/>
      </c>
      <c r="J111" s="43" t="str">
        <f t="shared" si="33"/>
        <v/>
      </c>
      <c r="K111" s="148" t="str">
        <f t="shared" si="33"/>
        <v/>
      </c>
      <c r="L111" s="127" t="str">
        <f t="shared" ref="L111:AJ111" si="35">IF($J72="y","",L72)</f>
        <v/>
      </c>
      <c r="M111" s="284" t="str">
        <f t="shared" si="35"/>
        <v/>
      </c>
      <c r="N111" s="284" t="str">
        <f t="shared" si="35"/>
        <v/>
      </c>
      <c r="O111" s="284" t="str">
        <f t="shared" si="35"/>
        <v/>
      </c>
      <c r="P111" s="284" t="str">
        <f t="shared" si="35"/>
        <v/>
      </c>
      <c r="Q111" s="284" t="str">
        <f t="shared" si="35"/>
        <v/>
      </c>
      <c r="R111" s="284" t="str">
        <f t="shared" si="35"/>
        <v/>
      </c>
      <c r="S111" s="284" t="str">
        <f t="shared" si="35"/>
        <v/>
      </c>
      <c r="T111" s="284" t="str">
        <f t="shared" si="35"/>
        <v/>
      </c>
      <c r="U111" s="284" t="str">
        <f t="shared" si="35"/>
        <v/>
      </c>
      <c r="V111" s="284" t="str">
        <f t="shared" si="35"/>
        <v/>
      </c>
      <c r="W111" s="284" t="str">
        <f t="shared" si="35"/>
        <v/>
      </c>
      <c r="X111" s="284" t="str">
        <f t="shared" si="35"/>
        <v/>
      </c>
      <c r="Y111" s="284" t="str">
        <f t="shared" si="35"/>
        <v/>
      </c>
      <c r="Z111" s="284" t="str">
        <f t="shared" si="35"/>
        <v/>
      </c>
      <c r="AA111" s="284" t="str">
        <f t="shared" si="35"/>
        <v/>
      </c>
      <c r="AB111" s="284" t="str">
        <f t="shared" si="35"/>
        <v/>
      </c>
      <c r="AC111" s="284" t="str">
        <f t="shared" si="35"/>
        <v/>
      </c>
      <c r="AD111" s="284" t="str">
        <f t="shared" si="35"/>
        <v/>
      </c>
      <c r="AE111" s="284" t="str">
        <f t="shared" si="35"/>
        <v/>
      </c>
      <c r="AF111" s="284" t="str">
        <f t="shared" si="35"/>
        <v/>
      </c>
      <c r="AG111" s="284" t="str">
        <f t="shared" si="35"/>
        <v/>
      </c>
      <c r="AH111" s="284" t="str">
        <f t="shared" si="35"/>
        <v/>
      </c>
      <c r="AI111" s="284" t="str">
        <f t="shared" si="35"/>
        <v/>
      </c>
      <c r="AJ111" s="148" t="str">
        <f t="shared" si="35"/>
        <v/>
      </c>
      <c r="AK111" s="350" t="str">
        <f t="shared" si="11"/>
        <v/>
      </c>
      <c r="AL111" s="311" t="str">
        <f t="shared" si="12"/>
        <v/>
      </c>
      <c r="AM111" s="16"/>
    </row>
    <row r="112" spans="7:39" ht="20.100000000000001" customHeight="1" x14ac:dyDescent="0.2">
      <c r="G112" s="15"/>
      <c r="H112" s="42" t="str">
        <f t="shared" si="33"/>
        <v/>
      </c>
      <c r="I112" s="43" t="str">
        <f t="shared" si="33"/>
        <v/>
      </c>
      <c r="J112" s="43" t="str">
        <f t="shared" si="33"/>
        <v/>
      </c>
      <c r="K112" s="148" t="str">
        <f t="shared" si="33"/>
        <v/>
      </c>
      <c r="L112" s="127" t="str">
        <f t="shared" ref="L112:AJ112" si="36">IF($J73="y","",L73)</f>
        <v/>
      </c>
      <c r="M112" s="284" t="str">
        <f t="shared" si="36"/>
        <v/>
      </c>
      <c r="N112" s="284" t="str">
        <f t="shared" si="36"/>
        <v/>
      </c>
      <c r="O112" s="284" t="str">
        <f t="shared" si="36"/>
        <v/>
      </c>
      <c r="P112" s="284" t="str">
        <f t="shared" si="36"/>
        <v/>
      </c>
      <c r="Q112" s="284" t="str">
        <f t="shared" si="36"/>
        <v/>
      </c>
      <c r="R112" s="284" t="str">
        <f t="shared" si="36"/>
        <v/>
      </c>
      <c r="S112" s="284" t="str">
        <f t="shared" si="36"/>
        <v/>
      </c>
      <c r="T112" s="284" t="str">
        <f t="shared" si="36"/>
        <v/>
      </c>
      <c r="U112" s="284" t="str">
        <f t="shared" si="36"/>
        <v/>
      </c>
      <c r="V112" s="284" t="str">
        <f t="shared" si="36"/>
        <v/>
      </c>
      <c r="W112" s="284" t="str">
        <f t="shared" si="36"/>
        <v/>
      </c>
      <c r="X112" s="284" t="str">
        <f t="shared" si="36"/>
        <v/>
      </c>
      <c r="Y112" s="284" t="str">
        <f t="shared" si="36"/>
        <v/>
      </c>
      <c r="Z112" s="284" t="str">
        <f t="shared" si="36"/>
        <v/>
      </c>
      <c r="AA112" s="284" t="str">
        <f t="shared" si="36"/>
        <v/>
      </c>
      <c r="AB112" s="284" t="str">
        <f t="shared" si="36"/>
        <v/>
      </c>
      <c r="AC112" s="284" t="str">
        <f t="shared" si="36"/>
        <v/>
      </c>
      <c r="AD112" s="284" t="str">
        <f t="shared" si="36"/>
        <v/>
      </c>
      <c r="AE112" s="284" t="str">
        <f t="shared" si="36"/>
        <v/>
      </c>
      <c r="AF112" s="284" t="str">
        <f t="shared" si="36"/>
        <v/>
      </c>
      <c r="AG112" s="284" t="str">
        <f t="shared" si="36"/>
        <v/>
      </c>
      <c r="AH112" s="284" t="str">
        <f t="shared" si="36"/>
        <v/>
      </c>
      <c r="AI112" s="284" t="str">
        <f t="shared" si="36"/>
        <v/>
      </c>
      <c r="AJ112" s="148" t="str">
        <f t="shared" si="36"/>
        <v/>
      </c>
      <c r="AK112" s="350" t="str">
        <f t="shared" si="11"/>
        <v/>
      </c>
      <c r="AL112" s="311" t="str">
        <f t="shared" si="12"/>
        <v/>
      </c>
      <c r="AM112" s="16"/>
    </row>
    <row r="113" spans="7:39" ht="20.100000000000001" customHeight="1" x14ac:dyDescent="0.2">
      <c r="G113" s="15"/>
      <c r="H113" s="42" t="str">
        <f t="shared" si="33"/>
        <v/>
      </c>
      <c r="I113" s="43" t="str">
        <f t="shared" si="33"/>
        <v/>
      </c>
      <c r="J113" s="43" t="str">
        <f t="shared" si="33"/>
        <v/>
      </c>
      <c r="K113" s="148" t="str">
        <f t="shared" si="33"/>
        <v/>
      </c>
      <c r="L113" s="127" t="str">
        <f t="shared" ref="L113:AJ113" si="37">IF($J74="y","",L74)</f>
        <v/>
      </c>
      <c r="M113" s="284" t="str">
        <f t="shared" si="37"/>
        <v/>
      </c>
      <c r="N113" s="284" t="str">
        <f t="shared" si="37"/>
        <v/>
      </c>
      <c r="O113" s="284" t="str">
        <f t="shared" si="37"/>
        <v/>
      </c>
      <c r="P113" s="284" t="str">
        <f t="shared" si="37"/>
        <v/>
      </c>
      <c r="Q113" s="284" t="str">
        <f t="shared" si="37"/>
        <v/>
      </c>
      <c r="R113" s="284" t="str">
        <f t="shared" si="37"/>
        <v/>
      </c>
      <c r="S113" s="284" t="str">
        <f t="shared" si="37"/>
        <v/>
      </c>
      <c r="T113" s="284" t="str">
        <f t="shared" si="37"/>
        <v/>
      </c>
      <c r="U113" s="284" t="str">
        <f t="shared" si="37"/>
        <v/>
      </c>
      <c r="V113" s="284" t="str">
        <f t="shared" si="37"/>
        <v/>
      </c>
      <c r="W113" s="284" t="str">
        <f t="shared" si="37"/>
        <v/>
      </c>
      <c r="X113" s="284" t="str">
        <f t="shared" si="37"/>
        <v/>
      </c>
      <c r="Y113" s="284" t="str">
        <f t="shared" si="37"/>
        <v/>
      </c>
      <c r="Z113" s="284" t="str">
        <f t="shared" si="37"/>
        <v/>
      </c>
      <c r="AA113" s="284" t="str">
        <f t="shared" si="37"/>
        <v/>
      </c>
      <c r="AB113" s="284" t="str">
        <f t="shared" si="37"/>
        <v/>
      </c>
      <c r="AC113" s="284" t="str">
        <f t="shared" si="37"/>
        <v/>
      </c>
      <c r="AD113" s="284" t="str">
        <f t="shared" si="37"/>
        <v/>
      </c>
      <c r="AE113" s="284" t="str">
        <f t="shared" si="37"/>
        <v/>
      </c>
      <c r="AF113" s="284" t="str">
        <f t="shared" si="37"/>
        <v/>
      </c>
      <c r="AG113" s="284" t="str">
        <f t="shared" si="37"/>
        <v/>
      </c>
      <c r="AH113" s="284" t="str">
        <f t="shared" si="37"/>
        <v/>
      </c>
      <c r="AI113" s="284" t="str">
        <f t="shared" si="37"/>
        <v/>
      </c>
      <c r="AJ113" s="148" t="str">
        <f t="shared" si="37"/>
        <v/>
      </c>
      <c r="AK113" s="350" t="str">
        <f t="shared" si="11"/>
        <v/>
      </c>
      <c r="AL113" s="311" t="str">
        <f t="shared" si="12"/>
        <v/>
      </c>
      <c r="AM113" s="16"/>
    </row>
    <row r="114" spans="7:39" ht="20.100000000000001" customHeight="1" x14ac:dyDescent="0.2">
      <c r="G114" s="15"/>
      <c r="H114" s="42" t="str">
        <f t="shared" si="33"/>
        <v/>
      </c>
      <c r="I114" s="43" t="str">
        <f t="shared" si="33"/>
        <v/>
      </c>
      <c r="J114" s="43" t="str">
        <f t="shared" si="33"/>
        <v/>
      </c>
      <c r="K114" s="148" t="str">
        <f t="shared" si="33"/>
        <v/>
      </c>
      <c r="L114" s="127" t="str">
        <f t="shared" ref="L114:AJ114" si="38">IF($J75="y","",L75)</f>
        <v/>
      </c>
      <c r="M114" s="284" t="str">
        <f t="shared" si="38"/>
        <v/>
      </c>
      <c r="N114" s="284" t="str">
        <f t="shared" si="38"/>
        <v/>
      </c>
      <c r="O114" s="284" t="str">
        <f t="shared" si="38"/>
        <v/>
      </c>
      <c r="P114" s="284" t="str">
        <f t="shared" si="38"/>
        <v/>
      </c>
      <c r="Q114" s="284" t="str">
        <f t="shared" si="38"/>
        <v/>
      </c>
      <c r="R114" s="284" t="str">
        <f t="shared" si="38"/>
        <v/>
      </c>
      <c r="S114" s="284" t="str">
        <f t="shared" si="38"/>
        <v/>
      </c>
      <c r="T114" s="284" t="str">
        <f t="shared" si="38"/>
        <v/>
      </c>
      <c r="U114" s="284" t="str">
        <f t="shared" si="38"/>
        <v/>
      </c>
      <c r="V114" s="284" t="str">
        <f t="shared" si="38"/>
        <v/>
      </c>
      <c r="W114" s="284" t="str">
        <f t="shared" si="38"/>
        <v/>
      </c>
      <c r="X114" s="284" t="str">
        <f t="shared" si="38"/>
        <v/>
      </c>
      <c r="Y114" s="284" t="str">
        <f t="shared" si="38"/>
        <v/>
      </c>
      <c r="Z114" s="284" t="str">
        <f t="shared" si="38"/>
        <v/>
      </c>
      <c r="AA114" s="284" t="str">
        <f t="shared" si="38"/>
        <v/>
      </c>
      <c r="AB114" s="284" t="str">
        <f t="shared" si="38"/>
        <v/>
      </c>
      <c r="AC114" s="284" t="str">
        <f t="shared" si="38"/>
        <v/>
      </c>
      <c r="AD114" s="284" t="str">
        <f t="shared" si="38"/>
        <v/>
      </c>
      <c r="AE114" s="284" t="str">
        <f t="shared" si="38"/>
        <v/>
      </c>
      <c r="AF114" s="284" t="str">
        <f t="shared" si="38"/>
        <v/>
      </c>
      <c r="AG114" s="284" t="str">
        <f t="shared" si="38"/>
        <v/>
      </c>
      <c r="AH114" s="284" t="str">
        <f t="shared" si="38"/>
        <v/>
      </c>
      <c r="AI114" s="284" t="str">
        <f t="shared" si="38"/>
        <v/>
      </c>
      <c r="AJ114" s="148" t="str">
        <f t="shared" si="38"/>
        <v/>
      </c>
      <c r="AK114" s="350" t="str">
        <f t="shared" si="11"/>
        <v/>
      </c>
      <c r="AL114" s="311" t="str">
        <f t="shared" si="12"/>
        <v/>
      </c>
      <c r="AM114" s="16"/>
    </row>
    <row r="115" spans="7:39" ht="20.100000000000001" customHeight="1" x14ac:dyDescent="0.2">
      <c r="G115" s="15"/>
      <c r="H115" s="42" t="str">
        <f t="shared" si="33"/>
        <v/>
      </c>
      <c r="I115" s="43" t="str">
        <f t="shared" si="33"/>
        <v/>
      </c>
      <c r="J115" s="43" t="str">
        <f t="shared" si="33"/>
        <v/>
      </c>
      <c r="K115" s="148" t="str">
        <f t="shared" si="33"/>
        <v/>
      </c>
      <c r="L115" s="127" t="str">
        <f t="shared" ref="L115:AJ115" si="39">IF($J76="y","",L76)</f>
        <v/>
      </c>
      <c r="M115" s="284" t="str">
        <f t="shared" si="39"/>
        <v/>
      </c>
      <c r="N115" s="284" t="str">
        <f t="shared" si="39"/>
        <v/>
      </c>
      <c r="O115" s="284" t="str">
        <f t="shared" si="39"/>
        <v/>
      </c>
      <c r="P115" s="284" t="str">
        <f t="shared" si="39"/>
        <v/>
      </c>
      <c r="Q115" s="284" t="str">
        <f t="shared" si="39"/>
        <v/>
      </c>
      <c r="R115" s="284" t="str">
        <f t="shared" si="39"/>
        <v/>
      </c>
      <c r="S115" s="284" t="str">
        <f t="shared" si="39"/>
        <v/>
      </c>
      <c r="T115" s="284" t="str">
        <f t="shared" si="39"/>
        <v/>
      </c>
      <c r="U115" s="284" t="str">
        <f t="shared" si="39"/>
        <v/>
      </c>
      <c r="V115" s="284" t="str">
        <f t="shared" si="39"/>
        <v/>
      </c>
      <c r="W115" s="284" t="str">
        <f t="shared" si="39"/>
        <v/>
      </c>
      <c r="X115" s="284" t="str">
        <f t="shared" si="39"/>
        <v/>
      </c>
      <c r="Y115" s="284" t="str">
        <f t="shared" si="39"/>
        <v/>
      </c>
      <c r="Z115" s="284" t="str">
        <f t="shared" si="39"/>
        <v/>
      </c>
      <c r="AA115" s="284" t="str">
        <f t="shared" si="39"/>
        <v/>
      </c>
      <c r="AB115" s="284" t="str">
        <f t="shared" si="39"/>
        <v/>
      </c>
      <c r="AC115" s="284" t="str">
        <f t="shared" si="39"/>
        <v/>
      </c>
      <c r="AD115" s="284" t="str">
        <f t="shared" si="39"/>
        <v/>
      </c>
      <c r="AE115" s="284" t="str">
        <f t="shared" si="39"/>
        <v/>
      </c>
      <c r="AF115" s="284" t="str">
        <f t="shared" si="39"/>
        <v/>
      </c>
      <c r="AG115" s="284" t="str">
        <f t="shared" si="39"/>
        <v/>
      </c>
      <c r="AH115" s="284" t="str">
        <f t="shared" si="39"/>
        <v/>
      </c>
      <c r="AI115" s="284" t="str">
        <f t="shared" si="39"/>
        <v/>
      </c>
      <c r="AJ115" s="148" t="str">
        <f t="shared" si="39"/>
        <v/>
      </c>
      <c r="AK115" s="350" t="str">
        <f t="shared" si="11"/>
        <v/>
      </c>
      <c r="AL115" s="311" t="str">
        <f t="shared" si="12"/>
        <v/>
      </c>
      <c r="AM115" s="16"/>
    </row>
    <row r="116" spans="7:39" ht="20.100000000000001" customHeight="1" x14ac:dyDescent="0.2">
      <c r="G116" s="15"/>
      <c r="H116" s="42" t="str">
        <f t="shared" si="33"/>
        <v/>
      </c>
      <c r="I116" s="43" t="str">
        <f t="shared" si="33"/>
        <v/>
      </c>
      <c r="J116" s="43" t="str">
        <f t="shared" si="33"/>
        <v/>
      </c>
      <c r="K116" s="148" t="str">
        <f t="shared" si="33"/>
        <v/>
      </c>
      <c r="L116" s="127" t="str">
        <f t="shared" ref="L116:AJ116" si="40">IF($J77="y","",L77)</f>
        <v/>
      </c>
      <c r="M116" s="284" t="str">
        <f t="shared" si="40"/>
        <v/>
      </c>
      <c r="N116" s="284" t="str">
        <f t="shared" si="40"/>
        <v/>
      </c>
      <c r="O116" s="284" t="str">
        <f t="shared" si="40"/>
        <v/>
      </c>
      <c r="P116" s="284" t="str">
        <f t="shared" si="40"/>
        <v/>
      </c>
      <c r="Q116" s="284" t="str">
        <f t="shared" si="40"/>
        <v/>
      </c>
      <c r="R116" s="284" t="str">
        <f t="shared" si="40"/>
        <v/>
      </c>
      <c r="S116" s="284" t="str">
        <f t="shared" si="40"/>
        <v/>
      </c>
      <c r="T116" s="284" t="str">
        <f t="shared" si="40"/>
        <v/>
      </c>
      <c r="U116" s="284" t="str">
        <f t="shared" si="40"/>
        <v/>
      </c>
      <c r="V116" s="284" t="str">
        <f t="shared" si="40"/>
        <v/>
      </c>
      <c r="W116" s="284" t="str">
        <f t="shared" si="40"/>
        <v/>
      </c>
      <c r="X116" s="284" t="str">
        <f t="shared" si="40"/>
        <v/>
      </c>
      <c r="Y116" s="284" t="str">
        <f t="shared" si="40"/>
        <v/>
      </c>
      <c r="Z116" s="284" t="str">
        <f t="shared" si="40"/>
        <v/>
      </c>
      <c r="AA116" s="284" t="str">
        <f t="shared" si="40"/>
        <v/>
      </c>
      <c r="AB116" s="284" t="str">
        <f t="shared" si="40"/>
        <v/>
      </c>
      <c r="AC116" s="284" t="str">
        <f t="shared" si="40"/>
        <v/>
      </c>
      <c r="AD116" s="284" t="str">
        <f t="shared" si="40"/>
        <v/>
      </c>
      <c r="AE116" s="284" t="str">
        <f t="shared" si="40"/>
        <v/>
      </c>
      <c r="AF116" s="284" t="str">
        <f t="shared" si="40"/>
        <v/>
      </c>
      <c r="AG116" s="284" t="str">
        <f t="shared" si="40"/>
        <v/>
      </c>
      <c r="AH116" s="284" t="str">
        <f t="shared" si="40"/>
        <v/>
      </c>
      <c r="AI116" s="284" t="str">
        <f t="shared" si="40"/>
        <v/>
      </c>
      <c r="AJ116" s="148" t="str">
        <f t="shared" si="40"/>
        <v/>
      </c>
      <c r="AK116" s="350" t="str">
        <f t="shared" si="11"/>
        <v/>
      </c>
      <c r="AL116" s="311" t="str">
        <f t="shared" si="12"/>
        <v/>
      </c>
      <c r="AM116" s="16"/>
    </row>
    <row r="117" spans="7:39" ht="20.100000000000001" customHeight="1" x14ac:dyDescent="0.2">
      <c r="G117" s="15"/>
      <c r="H117" s="42" t="str">
        <f t="shared" si="33"/>
        <v/>
      </c>
      <c r="I117" s="43" t="str">
        <f t="shared" si="33"/>
        <v/>
      </c>
      <c r="J117" s="43" t="str">
        <f t="shared" si="33"/>
        <v/>
      </c>
      <c r="K117" s="148" t="str">
        <f t="shared" si="33"/>
        <v/>
      </c>
      <c r="L117" s="127" t="str">
        <f t="shared" ref="L117:AJ117" si="41">IF($J78="y","",L78)</f>
        <v/>
      </c>
      <c r="M117" s="284" t="str">
        <f t="shared" si="41"/>
        <v/>
      </c>
      <c r="N117" s="284" t="str">
        <f t="shared" si="41"/>
        <v/>
      </c>
      <c r="O117" s="284" t="str">
        <f t="shared" si="41"/>
        <v/>
      </c>
      <c r="P117" s="284" t="str">
        <f t="shared" si="41"/>
        <v/>
      </c>
      <c r="Q117" s="284" t="str">
        <f t="shared" si="41"/>
        <v/>
      </c>
      <c r="R117" s="284" t="str">
        <f t="shared" si="41"/>
        <v/>
      </c>
      <c r="S117" s="284" t="str">
        <f t="shared" si="41"/>
        <v/>
      </c>
      <c r="T117" s="284" t="str">
        <f t="shared" si="41"/>
        <v/>
      </c>
      <c r="U117" s="284" t="str">
        <f t="shared" si="41"/>
        <v/>
      </c>
      <c r="V117" s="284" t="str">
        <f t="shared" si="41"/>
        <v/>
      </c>
      <c r="W117" s="284" t="str">
        <f t="shared" si="41"/>
        <v/>
      </c>
      <c r="X117" s="284" t="str">
        <f t="shared" si="41"/>
        <v/>
      </c>
      <c r="Y117" s="284" t="str">
        <f t="shared" si="41"/>
        <v/>
      </c>
      <c r="Z117" s="284" t="str">
        <f t="shared" si="41"/>
        <v/>
      </c>
      <c r="AA117" s="284" t="str">
        <f t="shared" si="41"/>
        <v/>
      </c>
      <c r="AB117" s="284" t="str">
        <f t="shared" si="41"/>
        <v/>
      </c>
      <c r="AC117" s="284" t="str">
        <f t="shared" si="41"/>
        <v/>
      </c>
      <c r="AD117" s="284" t="str">
        <f t="shared" si="41"/>
        <v/>
      </c>
      <c r="AE117" s="284" t="str">
        <f t="shared" si="41"/>
        <v/>
      </c>
      <c r="AF117" s="284" t="str">
        <f t="shared" si="41"/>
        <v/>
      </c>
      <c r="AG117" s="284" t="str">
        <f t="shared" si="41"/>
        <v/>
      </c>
      <c r="AH117" s="284" t="str">
        <f t="shared" si="41"/>
        <v/>
      </c>
      <c r="AI117" s="284" t="str">
        <f t="shared" si="41"/>
        <v/>
      </c>
      <c r="AJ117" s="148" t="str">
        <f t="shared" si="41"/>
        <v/>
      </c>
      <c r="AK117" s="350" t="str">
        <f t="shared" si="11"/>
        <v/>
      </c>
      <c r="AL117" s="311" t="str">
        <f t="shared" si="12"/>
        <v/>
      </c>
      <c r="AM117" s="16"/>
    </row>
    <row r="118" spans="7:39" ht="20.100000000000001" customHeight="1" x14ac:dyDescent="0.2">
      <c r="G118" s="15"/>
      <c r="H118" s="42" t="str">
        <f t="shared" si="33"/>
        <v/>
      </c>
      <c r="I118" s="43" t="str">
        <f t="shared" si="33"/>
        <v/>
      </c>
      <c r="J118" s="43" t="str">
        <f t="shared" si="33"/>
        <v/>
      </c>
      <c r="K118" s="148" t="str">
        <f t="shared" si="33"/>
        <v/>
      </c>
      <c r="L118" s="127" t="str">
        <f t="shared" ref="L118:AJ118" si="42">IF($J79="y","",L79)</f>
        <v/>
      </c>
      <c r="M118" s="284" t="str">
        <f t="shared" si="42"/>
        <v/>
      </c>
      <c r="N118" s="284" t="str">
        <f t="shared" si="42"/>
        <v/>
      </c>
      <c r="O118" s="284" t="str">
        <f t="shared" si="42"/>
        <v/>
      </c>
      <c r="P118" s="284" t="str">
        <f t="shared" si="42"/>
        <v/>
      </c>
      <c r="Q118" s="284" t="str">
        <f t="shared" si="42"/>
        <v/>
      </c>
      <c r="R118" s="284" t="str">
        <f t="shared" si="42"/>
        <v/>
      </c>
      <c r="S118" s="284" t="str">
        <f t="shared" si="42"/>
        <v/>
      </c>
      <c r="T118" s="284" t="str">
        <f t="shared" si="42"/>
        <v/>
      </c>
      <c r="U118" s="284" t="str">
        <f t="shared" si="42"/>
        <v/>
      </c>
      <c r="V118" s="284" t="str">
        <f t="shared" si="42"/>
        <v/>
      </c>
      <c r="W118" s="284" t="str">
        <f t="shared" si="42"/>
        <v/>
      </c>
      <c r="X118" s="284" t="str">
        <f t="shared" si="42"/>
        <v/>
      </c>
      <c r="Y118" s="284" t="str">
        <f t="shared" si="42"/>
        <v/>
      </c>
      <c r="Z118" s="284" t="str">
        <f t="shared" si="42"/>
        <v/>
      </c>
      <c r="AA118" s="284" t="str">
        <f t="shared" si="42"/>
        <v/>
      </c>
      <c r="AB118" s="284" t="str">
        <f t="shared" si="42"/>
        <v/>
      </c>
      <c r="AC118" s="284" t="str">
        <f t="shared" si="42"/>
        <v/>
      </c>
      <c r="AD118" s="284" t="str">
        <f t="shared" si="42"/>
        <v/>
      </c>
      <c r="AE118" s="284" t="str">
        <f t="shared" si="42"/>
        <v/>
      </c>
      <c r="AF118" s="284" t="str">
        <f t="shared" si="42"/>
        <v/>
      </c>
      <c r="AG118" s="284" t="str">
        <f t="shared" si="42"/>
        <v/>
      </c>
      <c r="AH118" s="284" t="str">
        <f t="shared" si="42"/>
        <v/>
      </c>
      <c r="AI118" s="284" t="str">
        <f t="shared" si="42"/>
        <v/>
      </c>
      <c r="AJ118" s="148" t="str">
        <f t="shared" si="42"/>
        <v/>
      </c>
      <c r="AK118" s="350" t="str">
        <f t="shared" si="11"/>
        <v/>
      </c>
      <c r="AL118" s="311" t="str">
        <f t="shared" si="12"/>
        <v/>
      </c>
      <c r="AM118" s="16"/>
    </row>
    <row r="119" spans="7:39" ht="20.100000000000001" customHeight="1" thickBot="1" x14ac:dyDescent="0.25">
      <c r="G119" s="15"/>
      <c r="H119" s="47" t="str">
        <f t="shared" si="33"/>
        <v/>
      </c>
      <c r="I119" s="48" t="str">
        <f t="shared" si="33"/>
        <v/>
      </c>
      <c r="J119" s="48" t="str">
        <f t="shared" si="33"/>
        <v/>
      </c>
      <c r="K119" s="149" t="str">
        <f t="shared" si="33"/>
        <v/>
      </c>
      <c r="L119" s="128" t="str">
        <f t="shared" ref="L119:AJ119" si="43">IF($J80="y","",L80)</f>
        <v/>
      </c>
      <c r="M119" s="286" t="str">
        <f t="shared" si="43"/>
        <v/>
      </c>
      <c r="N119" s="286" t="str">
        <f t="shared" si="43"/>
        <v/>
      </c>
      <c r="O119" s="286" t="str">
        <f t="shared" si="43"/>
        <v/>
      </c>
      <c r="P119" s="286" t="str">
        <f t="shared" si="43"/>
        <v/>
      </c>
      <c r="Q119" s="286" t="str">
        <f t="shared" si="43"/>
        <v/>
      </c>
      <c r="R119" s="286" t="str">
        <f t="shared" si="43"/>
        <v/>
      </c>
      <c r="S119" s="286" t="str">
        <f t="shared" si="43"/>
        <v/>
      </c>
      <c r="T119" s="286" t="str">
        <f t="shared" si="43"/>
        <v/>
      </c>
      <c r="U119" s="286" t="str">
        <f t="shared" si="43"/>
        <v/>
      </c>
      <c r="V119" s="286" t="str">
        <f t="shared" si="43"/>
        <v/>
      </c>
      <c r="W119" s="286" t="str">
        <f t="shared" si="43"/>
        <v/>
      </c>
      <c r="X119" s="286" t="str">
        <f t="shared" si="43"/>
        <v/>
      </c>
      <c r="Y119" s="286" t="str">
        <f t="shared" si="43"/>
        <v/>
      </c>
      <c r="Z119" s="286" t="str">
        <f t="shared" si="43"/>
        <v/>
      </c>
      <c r="AA119" s="286" t="str">
        <f t="shared" si="43"/>
        <v/>
      </c>
      <c r="AB119" s="286" t="str">
        <f t="shared" si="43"/>
        <v/>
      </c>
      <c r="AC119" s="286" t="str">
        <f t="shared" si="43"/>
        <v/>
      </c>
      <c r="AD119" s="286" t="str">
        <f t="shared" si="43"/>
        <v/>
      </c>
      <c r="AE119" s="286" t="str">
        <f t="shared" si="43"/>
        <v/>
      </c>
      <c r="AF119" s="286" t="str">
        <f t="shared" si="43"/>
        <v/>
      </c>
      <c r="AG119" s="286" t="str">
        <f t="shared" si="43"/>
        <v/>
      </c>
      <c r="AH119" s="286" t="str">
        <f t="shared" si="43"/>
        <v/>
      </c>
      <c r="AI119" s="286" t="str">
        <f t="shared" si="43"/>
        <v/>
      </c>
      <c r="AJ119" s="149" t="str">
        <f t="shared" si="43"/>
        <v/>
      </c>
      <c r="AK119" s="351" t="str">
        <f t="shared" si="11"/>
        <v/>
      </c>
      <c r="AL119" s="312" t="str">
        <f t="shared" si="12"/>
        <v/>
      </c>
      <c r="AM119" s="16"/>
    </row>
    <row r="120" spans="7:39" ht="20.100000000000001" customHeight="1" thickBot="1" x14ac:dyDescent="0.25">
      <c r="G120" s="15"/>
      <c r="H120" s="32"/>
      <c r="I120" s="33"/>
      <c r="J120" s="31" t="s">
        <v>39</v>
      </c>
      <c r="K120" s="150"/>
      <c r="L120" s="298" t="str">
        <f t="shared" ref="L120:AL120" si="44">IF(COUNT(L90:L119)&lt;1,"", AVERAGE(L90:L119))</f>
        <v/>
      </c>
      <c r="M120" s="299" t="str">
        <f t="shared" si="44"/>
        <v/>
      </c>
      <c r="N120" s="299" t="str">
        <f t="shared" si="44"/>
        <v/>
      </c>
      <c r="O120" s="299" t="str">
        <f t="shared" si="44"/>
        <v/>
      </c>
      <c r="P120" s="333" t="str">
        <f t="shared" si="44"/>
        <v/>
      </c>
      <c r="Q120" s="299" t="str">
        <f t="shared" si="44"/>
        <v/>
      </c>
      <c r="R120" s="299" t="str">
        <f t="shared" si="44"/>
        <v/>
      </c>
      <c r="S120" s="299" t="str">
        <f t="shared" si="44"/>
        <v/>
      </c>
      <c r="T120" s="299" t="str">
        <f t="shared" si="44"/>
        <v/>
      </c>
      <c r="U120" s="299" t="str">
        <f t="shared" si="44"/>
        <v/>
      </c>
      <c r="V120" s="299" t="str">
        <f t="shared" si="44"/>
        <v/>
      </c>
      <c r="W120" s="299" t="str">
        <f t="shared" si="44"/>
        <v/>
      </c>
      <c r="X120" s="299" t="str">
        <f t="shared" si="44"/>
        <v/>
      </c>
      <c r="Y120" s="299" t="str">
        <f t="shared" si="44"/>
        <v/>
      </c>
      <c r="Z120" s="299" t="str">
        <f t="shared" si="44"/>
        <v/>
      </c>
      <c r="AA120" s="299" t="str">
        <f t="shared" si="44"/>
        <v/>
      </c>
      <c r="AB120" s="299" t="str">
        <f t="shared" si="44"/>
        <v/>
      </c>
      <c r="AC120" s="299" t="str">
        <f t="shared" si="44"/>
        <v/>
      </c>
      <c r="AD120" s="299" t="str">
        <f t="shared" si="44"/>
        <v/>
      </c>
      <c r="AE120" s="299" t="str">
        <f t="shared" si="44"/>
        <v/>
      </c>
      <c r="AF120" s="299" t="str">
        <f t="shared" si="44"/>
        <v/>
      </c>
      <c r="AG120" s="299" t="str">
        <f t="shared" si="44"/>
        <v/>
      </c>
      <c r="AH120" s="299" t="str">
        <f t="shared" si="44"/>
        <v/>
      </c>
      <c r="AI120" s="299" t="str">
        <f t="shared" si="44"/>
        <v/>
      </c>
      <c r="AJ120" s="317" t="str">
        <f t="shared" si="44"/>
        <v/>
      </c>
      <c r="AK120" s="317" t="str">
        <f t="shared" si="44"/>
        <v/>
      </c>
      <c r="AL120" s="313" t="str">
        <f t="shared" si="44"/>
        <v/>
      </c>
      <c r="AM120" s="16"/>
    </row>
    <row r="121" spans="7:39" ht="20.100000000000001" customHeight="1" thickBot="1" x14ac:dyDescent="0.25">
      <c r="G121" s="20"/>
      <c r="H121" s="54"/>
      <c r="I121" s="54"/>
      <c r="J121" s="54"/>
      <c r="K121" s="154"/>
      <c r="L121" s="300"/>
      <c r="M121" s="300"/>
      <c r="N121" s="300"/>
      <c r="O121" s="300"/>
      <c r="P121" s="300"/>
      <c r="Q121" s="300"/>
      <c r="R121" s="300"/>
      <c r="S121" s="300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8"/>
    </row>
    <row r="122" spans="7:39" ht="20.100000000000001" customHeight="1" x14ac:dyDescent="0.2">
      <c r="K122" s="145"/>
      <c r="AM122" s="11"/>
    </row>
    <row r="123" spans="7:39" ht="20.100000000000001" customHeight="1" x14ac:dyDescent="0.2">
      <c r="K123" s="145"/>
      <c r="AM123" s="11"/>
    </row>
    <row r="124" spans="7:39" ht="20.100000000000001" customHeight="1" thickBot="1" x14ac:dyDescent="0.25">
      <c r="H124" s="38" t="s">
        <v>421</v>
      </c>
      <c r="K124" s="145"/>
      <c r="AM124" s="11"/>
    </row>
    <row r="125" spans="7:39" ht="20.100000000000001" customHeight="1" thickBot="1" x14ac:dyDescent="0.25">
      <c r="G125" s="12"/>
      <c r="H125" s="13"/>
      <c r="I125" s="13"/>
      <c r="J125" s="13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/>
      <c r="AL125" s="146"/>
      <c r="AM125" s="14"/>
    </row>
    <row r="126" spans="7:39" ht="20.100000000000001" customHeight="1" x14ac:dyDescent="0.2">
      <c r="G126" s="15"/>
      <c r="H126" s="473" t="s">
        <v>38</v>
      </c>
      <c r="I126" s="476" t="s">
        <v>52</v>
      </c>
      <c r="J126" s="476" t="s">
        <v>72</v>
      </c>
      <c r="K126" s="538" t="s">
        <v>63</v>
      </c>
      <c r="L126" s="529" t="s">
        <v>403</v>
      </c>
      <c r="M126" s="530"/>
      <c r="N126" s="530"/>
      <c r="O126" s="530"/>
      <c r="P126" s="530"/>
      <c r="Q126" s="530"/>
      <c r="R126" s="530"/>
      <c r="S126" s="530"/>
      <c r="T126" s="530"/>
      <c r="U126" s="530"/>
      <c r="V126" s="530"/>
      <c r="W126" s="530"/>
      <c r="X126" s="530"/>
      <c r="Y126" s="530"/>
      <c r="Z126" s="530"/>
      <c r="AA126" s="530"/>
      <c r="AB126" s="530"/>
      <c r="AC126" s="530"/>
      <c r="AD126" s="530"/>
      <c r="AE126" s="530"/>
      <c r="AF126" s="530"/>
      <c r="AG126" s="530"/>
      <c r="AH126" s="530"/>
      <c r="AI126" s="530"/>
      <c r="AJ126" s="530"/>
      <c r="AK126" s="548" t="s">
        <v>151</v>
      </c>
      <c r="AL126" s="551" t="s">
        <v>152</v>
      </c>
      <c r="AM126" s="16"/>
    </row>
    <row r="127" spans="7:39" ht="36" customHeight="1" x14ac:dyDescent="0.2">
      <c r="G127" s="15"/>
      <c r="H127" s="474"/>
      <c r="I127" s="477"/>
      <c r="J127" s="477"/>
      <c r="K127" s="547"/>
      <c r="L127" s="335" t="s">
        <v>129</v>
      </c>
      <c r="M127" s="336" t="s">
        <v>130</v>
      </c>
      <c r="N127" s="336" t="s">
        <v>131</v>
      </c>
      <c r="O127" s="337" t="s">
        <v>132</v>
      </c>
      <c r="P127" s="336" t="s">
        <v>133</v>
      </c>
      <c r="Q127" s="337" t="s">
        <v>134</v>
      </c>
      <c r="R127" s="338" t="s">
        <v>135</v>
      </c>
      <c r="S127" s="338" t="s">
        <v>136</v>
      </c>
      <c r="T127" s="338" t="s">
        <v>137</v>
      </c>
      <c r="U127" s="339" t="s">
        <v>138</v>
      </c>
      <c r="V127" s="338" t="s">
        <v>139</v>
      </c>
      <c r="W127" s="338" t="s">
        <v>140</v>
      </c>
      <c r="X127" s="338" t="s">
        <v>141</v>
      </c>
      <c r="Y127" s="340" t="s">
        <v>128</v>
      </c>
      <c r="Z127" s="339" t="s">
        <v>142</v>
      </c>
      <c r="AA127" s="338" t="s">
        <v>179</v>
      </c>
      <c r="AB127" s="338" t="s">
        <v>143</v>
      </c>
      <c r="AC127" s="338" t="s">
        <v>144</v>
      </c>
      <c r="AD127" s="339" t="s">
        <v>145</v>
      </c>
      <c r="AE127" s="338" t="s">
        <v>146</v>
      </c>
      <c r="AF127" s="338" t="s">
        <v>147</v>
      </c>
      <c r="AG127" s="338" t="s">
        <v>148</v>
      </c>
      <c r="AH127" s="338" t="s">
        <v>176</v>
      </c>
      <c r="AI127" s="339" t="s">
        <v>149</v>
      </c>
      <c r="AJ127" s="341" t="s">
        <v>150</v>
      </c>
      <c r="AK127" s="549"/>
      <c r="AL127" s="552"/>
      <c r="AM127" s="16"/>
    </row>
    <row r="128" spans="7:39" ht="20.100000000000001" customHeight="1" thickBot="1" x14ac:dyDescent="0.25">
      <c r="G128" s="15"/>
      <c r="H128" s="475"/>
      <c r="I128" s="478"/>
      <c r="J128" s="478"/>
      <c r="K128" s="539"/>
      <c r="L128" s="342" t="s">
        <v>153</v>
      </c>
      <c r="M128" s="343" t="s">
        <v>154</v>
      </c>
      <c r="N128" s="343" t="s">
        <v>155</v>
      </c>
      <c r="O128" s="344" t="s">
        <v>156</v>
      </c>
      <c r="P128" s="343" t="s">
        <v>157</v>
      </c>
      <c r="Q128" s="344" t="s">
        <v>158</v>
      </c>
      <c r="R128" s="345" t="s">
        <v>159</v>
      </c>
      <c r="S128" s="345" t="s">
        <v>160</v>
      </c>
      <c r="T128" s="345" t="s">
        <v>163</v>
      </c>
      <c r="U128" s="346" t="s">
        <v>161</v>
      </c>
      <c r="V128" s="345" t="s">
        <v>162</v>
      </c>
      <c r="W128" s="345" t="s">
        <v>164</v>
      </c>
      <c r="X128" s="345" t="s">
        <v>165</v>
      </c>
      <c r="Y128" s="347" t="s">
        <v>175</v>
      </c>
      <c r="Z128" s="346" t="s">
        <v>166</v>
      </c>
      <c r="AA128" s="345" t="s">
        <v>178</v>
      </c>
      <c r="AB128" s="345" t="s">
        <v>167</v>
      </c>
      <c r="AC128" s="345" t="s">
        <v>168</v>
      </c>
      <c r="AD128" s="346" t="s">
        <v>169</v>
      </c>
      <c r="AE128" s="345" t="s">
        <v>170</v>
      </c>
      <c r="AF128" s="345" t="s">
        <v>171</v>
      </c>
      <c r="AG128" s="345" t="s">
        <v>172</v>
      </c>
      <c r="AH128" s="345" t="s">
        <v>177</v>
      </c>
      <c r="AI128" s="346" t="s">
        <v>173</v>
      </c>
      <c r="AJ128" s="348" t="s">
        <v>174</v>
      </c>
      <c r="AK128" s="550"/>
      <c r="AL128" s="553"/>
      <c r="AM128" s="16"/>
    </row>
    <row r="129" spans="7:39" ht="20.100000000000001" customHeight="1" x14ac:dyDescent="0.2">
      <c r="G129" s="15"/>
      <c r="H129" s="39" t="str">
        <f t="shared" ref="H129:K129" si="45">IF(H90="","",H90)</f>
        <v/>
      </c>
      <c r="I129" s="40" t="str">
        <f t="shared" si="45"/>
        <v/>
      </c>
      <c r="J129" s="40" t="str">
        <f t="shared" si="45"/>
        <v/>
      </c>
      <c r="K129" s="147" t="str">
        <f t="shared" si="45"/>
        <v/>
      </c>
      <c r="L129" s="297" t="str">
        <f>IF(L90="","",IF(L90=0,0,(ROUND(L90,3-1-INT(LOG10(ABS(L90)))))))</f>
        <v/>
      </c>
      <c r="M129" s="280" t="str">
        <f t="shared" ref="M129:AL129" si="46">IF(M90="","",IF(M90=0,0,(ROUND(M90,3-1-INT(LOG10(ABS(M90)))))))</f>
        <v/>
      </c>
      <c r="N129" s="280" t="str">
        <f t="shared" si="46"/>
        <v/>
      </c>
      <c r="O129" s="280" t="str">
        <f t="shared" si="46"/>
        <v/>
      </c>
      <c r="P129" s="280" t="str">
        <f t="shared" si="46"/>
        <v/>
      </c>
      <c r="Q129" s="280" t="str">
        <f t="shared" si="46"/>
        <v/>
      </c>
      <c r="R129" s="280" t="str">
        <f t="shared" si="46"/>
        <v/>
      </c>
      <c r="S129" s="280" t="str">
        <f t="shared" si="46"/>
        <v/>
      </c>
      <c r="T129" s="280" t="str">
        <f t="shared" si="46"/>
        <v/>
      </c>
      <c r="U129" s="280" t="str">
        <f t="shared" si="46"/>
        <v/>
      </c>
      <c r="V129" s="280" t="str">
        <f t="shared" si="46"/>
        <v/>
      </c>
      <c r="W129" s="280" t="str">
        <f t="shared" si="46"/>
        <v/>
      </c>
      <c r="X129" s="280" t="str">
        <f t="shared" si="46"/>
        <v/>
      </c>
      <c r="Y129" s="280" t="str">
        <f t="shared" si="46"/>
        <v/>
      </c>
      <c r="Z129" s="280" t="str">
        <f t="shared" si="46"/>
        <v/>
      </c>
      <c r="AA129" s="280" t="str">
        <f t="shared" si="46"/>
        <v/>
      </c>
      <c r="AB129" s="280" t="str">
        <f t="shared" si="46"/>
        <v/>
      </c>
      <c r="AC129" s="280" t="str">
        <f t="shared" si="46"/>
        <v/>
      </c>
      <c r="AD129" s="280" t="str">
        <f t="shared" si="46"/>
        <v/>
      </c>
      <c r="AE129" s="280" t="str">
        <f t="shared" si="46"/>
        <v/>
      </c>
      <c r="AF129" s="280" t="str">
        <f t="shared" si="46"/>
        <v/>
      </c>
      <c r="AG129" s="280" t="str">
        <f t="shared" si="46"/>
        <v/>
      </c>
      <c r="AH129" s="280" t="str">
        <f t="shared" si="46"/>
        <v/>
      </c>
      <c r="AI129" s="280" t="str">
        <f t="shared" si="46"/>
        <v/>
      </c>
      <c r="AJ129" s="147" t="str">
        <f t="shared" si="46"/>
        <v/>
      </c>
      <c r="AK129" s="349" t="str">
        <f t="shared" si="46"/>
        <v/>
      </c>
      <c r="AL129" s="310" t="str">
        <f t="shared" si="46"/>
        <v/>
      </c>
      <c r="AM129" s="16"/>
    </row>
    <row r="130" spans="7:39" ht="20.100000000000001" customHeight="1" x14ac:dyDescent="0.2">
      <c r="G130" s="15"/>
      <c r="H130" s="42" t="str">
        <f t="shared" ref="H130:K130" si="47">IF(H91="","",H91)</f>
        <v/>
      </c>
      <c r="I130" s="43" t="str">
        <f t="shared" si="47"/>
        <v/>
      </c>
      <c r="J130" s="43" t="str">
        <f t="shared" si="47"/>
        <v/>
      </c>
      <c r="K130" s="148" t="str">
        <f t="shared" si="47"/>
        <v/>
      </c>
      <c r="L130" s="127" t="str">
        <f t="shared" ref="L130:AL130" si="48">IF(L91="","",IF(L91=0,0,(ROUND(L91,3-1-INT(LOG10(ABS(L91)))))))</f>
        <v/>
      </c>
      <c r="M130" s="284" t="str">
        <f t="shared" si="48"/>
        <v/>
      </c>
      <c r="N130" s="284" t="str">
        <f t="shared" si="48"/>
        <v/>
      </c>
      <c r="O130" s="284" t="str">
        <f t="shared" si="48"/>
        <v/>
      </c>
      <c r="P130" s="284" t="str">
        <f t="shared" si="48"/>
        <v/>
      </c>
      <c r="Q130" s="284" t="str">
        <f t="shared" si="48"/>
        <v/>
      </c>
      <c r="R130" s="284" t="str">
        <f t="shared" si="48"/>
        <v/>
      </c>
      <c r="S130" s="284" t="str">
        <f t="shared" si="48"/>
        <v/>
      </c>
      <c r="T130" s="284" t="str">
        <f t="shared" si="48"/>
        <v/>
      </c>
      <c r="U130" s="284" t="str">
        <f t="shared" si="48"/>
        <v/>
      </c>
      <c r="V130" s="284" t="str">
        <f t="shared" si="48"/>
        <v/>
      </c>
      <c r="W130" s="284" t="str">
        <f t="shared" si="48"/>
        <v/>
      </c>
      <c r="X130" s="284" t="str">
        <f t="shared" si="48"/>
        <v/>
      </c>
      <c r="Y130" s="284" t="str">
        <f t="shared" si="48"/>
        <v/>
      </c>
      <c r="Z130" s="284" t="str">
        <f t="shared" si="48"/>
        <v/>
      </c>
      <c r="AA130" s="284" t="str">
        <f t="shared" si="48"/>
        <v/>
      </c>
      <c r="AB130" s="284" t="str">
        <f t="shared" si="48"/>
        <v/>
      </c>
      <c r="AC130" s="284" t="str">
        <f t="shared" si="48"/>
        <v/>
      </c>
      <c r="AD130" s="284" t="str">
        <f t="shared" si="48"/>
        <v/>
      </c>
      <c r="AE130" s="284" t="str">
        <f t="shared" si="48"/>
        <v/>
      </c>
      <c r="AF130" s="284" t="str">
        <f t="shared" si="48"/>
        <v/>
      </c>
      <c r="AG130" s="284" t="str">
        <f t="shared" si="48"/>
        <v/>
      </c>
      <c r="AH130" s="284" t="str">
        <f t="shared" si="48"/>
        <v/>
      </c>
      <c r="AI130" s="284" t="str">
        <f t="shared" si="48"/>
        <v/>
      </c>
      <c r="AJ130" s="148" t="str">
        <f t="shared" si="48"/>
        <v/>
      </c>
      <c r="AK130" s="350" t="str">
        <f t="shared" si="48"/>
        <v/>
      </c>
      <c r="AL130" s="311" t="str">
        <f t="shared" si="48"/>
        <v/>
      </c>
      <c r="AM130" s="16"/>
    </row>
    <row r="131" spans="7:39" ht="20.100000000000001" customHeight="1" x14ac:dyDescent="0.2">
      <c r="G131" s="15"/>
      <c r="H131" s="42" t="str">
        <f t="shared" ref="H131:K131" si="49">IF(H92="","",H92)</f>
        <v/>
      </c>
      <c r="I131" s="43" t="str">
        <f t="shared" si="49"/>
        <v/>
      </c>
      <c r="J131" s="43" t="str">
        <f t="shared" si="49"/>
        <v/>
      </c>
      <c r="K131" s="148" t="str">
        <f t="shared" si="49"/>
        <v/>
      </c>
      <c r="L131" s="127" t="str">
        <f t="shared" ref="L131:AL131" si="50">IF(L92="","",IF(L92=0,0,(ROUND(L92,3-1-INT(LOG10(ABS(L92)))))))</f>
        <v/>
      </c>
      <c r="M131" s="284" t="str">
        <f t="shared" si="50"/>
        <v/>
      </c>
      <c r="N131" s="284" t="str">
        <f t="shared" si="50"/>
        <v/>
      </c>
      <c r="O131" s="284" t="str">
        <f t="shared" si="50"/>
        <v/>
      </c>
      <c r="P131" s="284" t="str">
        <f t="shared" si="50"/>
        <v/>
      </c>
      <c r="Q131" s="284" t="str">
        <f t="shared" si="50"/>
        <v/>
      </c>
      <c r="R131" s="284" t="str">
        <f t="shared" si="50"/>
        <v/>
      </c>
      <c r="S131" s="284" t="str">
        <f t="shared" si="50"/>
        <v/>
      </c>
      <c r="T131" s="284" t="str">
        <f t="shared" si="50"/>
        <v/>
      </c>
      <c r="U131" s="284" t="str">
        <f t="shared" si="50"/>
        <v/>
      </c>
      <c r="V131" s="284" t="str">
        <f t="shared" si="50"/>
        <v/>
      </c>
      <c r="W131" s="284" t="str">
        <f t="shared" si="50"/>
        <v/>
      </c>
      <c r="X131" s="284" t="str">
        <f t="shared" si="50"/>
        <v/>
      </c>
      <c r="Y131" s="284" t="str">
        <f t="shared" si="50"/>
        <v/>
      </c>
      <c r="Z131" s="284" t="str">
        <f t="shared" si="50"/>
        <v/>
      </c>
      <c r="AA131" s="284" t="str">
        <f t="shared" si="50"/>
        <v/>
      </c>
      <c r="AB131" s="284" t="str">
        <f t="shared" si="50"/>
        <v/>
      </c>
      <c r="AC131" s="284" t="str">
        <f t="shared" si="50"/>
        <v/>
      </c>
      <c r="AD131" s="284" t="str">
        <f t="shared" si="50"/>
        <v/>
      </c>
      <c r="AE131" s="284" t="str">
        <f t="shared" si="50"/>
        <v/>
      </c>
      <c r="AF131" s="284" t="str">
        <f t="shared" si="50"/>
        <v/>
      </c>
      <c r="AG131" s="284" t="str">
        <f t="shared" si="50"/>
        <v/>
      </c>
      <c r="AH131" s="284" t="str">
        <f t="shared" si="50"/>
        <v/>
      </c>
      <c r="AI131" s="284" t="str">
        <f t="shared" si="50"/>
        <v/>
      </c>
      <c r="AJ131" s="148" t="str">
        <f t="shared" si="50"/>
        <v/>
      </c>
      <c r="AK131" s="350" t="str">
        <f t="shared" si="50"/>
        <v/>
      </c>
      <c r="AL131" s="311" t="str">
        <f t="shared" si="50"/>
        <v/>
      </c>
      <c r="AM131" s="16"/>
    </row>
    <row r="132" spans="7:39" ht="20.100000000000001" customHeight="1" x14ac:dyDescent="0.2">
      <c r="G132" s="15"/>
      <c r="H132" s="42" t="str">
        <f t="shared" ref="H132:K132" si="51">IF(H93="","",H93)</f>
        <v/>
      </c>
      <c r="I132" s="43" t="str">
        <f t="shared" si="51"/>
        <v/>
      </c>
      <c r="J132" s="43" t="str">
        <f t="shared" si="51"/>
        <v/>
      </c>
      <c r="K132" s="148" t="str">
        <f t="shared" si="51"/>
        <v/>
      </c>
      <c r="L132" s="127" t="str">
        <f t="shared" ref="L132:AL132" si="52">IF(L93="","",IF(L93=0,0,(ROUND(L93,3-1-INT(LOG10(ABS(L93)))))))</f>
        <v/>
      </c>
      <c r="M132" s="284" t="str">
        <f t="shared" si="52"/>
        <v/>
      </c>
      <c r="N132" s="284" t="str">
        <f t="shared" si="52"/>
        <v/>
      </c>
      <c r="O132" s="284" t="str">
        <f t="shared" si="52"/>
        <v/>
      </c>
      <c r="P132" s="284" t="str">
        <f t="shared" si="52"/>
        <v/>
      </c>
      <c r="Q132" s="284" t="str">
        <f t="shared" si="52"/>
        <v/>
      </c>
      <c r="R132" s="284" t="str">
        <f t="shared" si="52"/>
        <v/>
      </c>
      <c r="S132" s="284" t="str">
        <f t="shared" si="52"/>
        <v/>
      </c>
      <c r="T132" s="284" t="str">
        <f t="shared" si="52"/>
        <v/>
      </c>
      <c r="U132" s="284" t="str">
        <f t="shared" si="52"/>
        <v/>
      </c>
      <c r="V132" s="284" t="str">
        <f t="shared" si="52"/>
        <v/>
      </c>
      <c r="W132" s="284" t="str">
        <f t="shared" si="52"/>
        <v/>
      </c>
      <c r="X132" s="284" t="str">
        <f t="shared" si="52"/>
        <v/>
      </c>
      <c r="Y132" s="284" t="str">
        <f t="shared" si="52"/>
        <v/>
      </c>
      <c r="Z132" s="284" t="str">
        <f t="shared" si="52"/>
        <v/>
      </c>
      <c r="AA132" s="284" t="str">
        <f t="shared" si="52"/>
        <v/>
      </c>
      <c r="AB132" s="284" t="str">
        <f t="shared" si="52"/>
        <v/>
      </c>
      <c r="AC132" s="284" t="str">
        <f t="shared" si="52"/>
        <v/>
      </c>
      <c r="AD132" s="284" t="str">
        <f t="shared" si="52"/>
        <v/>
      </c>
      <c r="AE132" s="284" t="str">
        <f t="shared" si="52"/>
        <v/>
      </c>
      <c r="AF132" s="284" t="str">
        <f t="shared" si="52"/>
        <v/>
      </c>
      <c r="AG132" s="284" t="str">
        <f t="shared" si="52"/>
        <v/>
      </c>
      <c r="AH132" s="284" t="str">
        <f t="shared" si="52"/>
        <v/>
      </c>
      <c r="AI132" s="284" t="str">
        <f t="shared" si="52"/>
        <v/>
      </c>
      <c r="AJ132" s="148" t="str">
        <f t="shared" si="52"/>
        <v/>
      </c>
      <c r="AK132" s="350" t="str">
        <f t="shared" si="52"/>
        <v/>
      </c>
      <c r="AL132" s="311" t="str">
        <f t="shared" si="52"/>
        <v/>
      </c>
      <c r="AM132" s="16"/>
    </row>
    <row r="133" spans="7:39" ht="20.100000000000001" customHeight="1" x14ac:dyDescent="0.2">
      <c r="G133" s="15"/>
      <c r="H133" s="42" t="str">
        <f t="shared" ref="H133:K133" si="53">IF(H94="","",H94)</f>
        <v/>
      </c>
      <c r="I133" s="43" t="str">
        <f t="shared" si="53"/>
        <v/>
      </c>
      <c r="J133" s="43" t="str">
        <f t="shared" si="53"/>
        <v/>
      </c>
      <c r="K133" s="148" t="str">
        <f t="shared" si="53"/>
        <v/>
      </c>
      <c r="L133" s="127" t="str">
        <f t="shared" ref="L133:AL133" si="54">IF(L94="","",IF(L94=0,0,(ROUND(L94,3-1-INT(LOG10(ABS(L94)))))))</f>
        <v/>
      </c>
      <c r="M133" s="284" t="str">
        <f t="shared" si="54"/>
        <v/>
      </c>
      <c r="N133" s="284" t="str">
        <f t="shared" si="54"/>
        <v/>
      </c>
      <c r="O133" s="284" t="str">
        <f t="shared" si="54"/>
        <v/>
      </c>
      <c r="P133" s="284" t="str">
        <f t="shared" si="54"/>
        <v/>
      </c>
      <c r="Q133" s="284" t="str">
        <f t="shared" si="54"/>
        <v/>
      </c>
      <c r="R133" s="284" t="str">
        <f t="shared" si="54"/>
        <v/>
      </c>
      <c r="S133" s="284" t="str">
        <f t="shared" si="54"/>
        <v/>
      </c>
      <c r="T133" s="284" t="str">
        <f t="shared" si="54"/>
        <v/>
      </c>
      <c r="U133" s="284" t="str">
        <f t="shared" si="54"/>
        <v/>
      </c>
      <c r="V133" s="284" t="str">
        <f t="shared" si="54"/>
        <v/>
      </c>
      <c r="W133" s="284" t="str">
        <f t="shared" si="54"/>
        <v/>
      </c>
      <c r="X133" s="284" t="str">
        <f t="shared" si="54"/>
        <v/>
      </c>
      <c r="Y133" s="284" t="str">
        <f t="shared" si="54"/>
        <v/>
      </c>
      <c r="Z133" s="284" t="str">
        <f t="shared" si="54"/>
        <v/>
      </c>
      <c r="AA133" s="284" t="str">
        <f t="shared" si="54"/>
        <v/>
      </c>
      <c r="AB133" s="284" t="str">
        <f t="shared" si="54"/>
        <v/>
      </c>
      <c r="AC133" s="284" t="str">
        <f t="shared" si="54"/>
        <v/>
      </c>
      <c r="AD133" s="284" t="str">
        <f t="shared" si="54"/>
        <v/>
      </c>
      <c r="AE133" s="284" t="str">
        <f t="shared" si="54"/>
        <v/>
      </c>
      <c r="AF133" s="284" t="str">
        <f t="shared" si="54"/>
        <v/>
      </c>
      <c r="AG133" s="284" t="str">
        <f t="shared" si="54"/>
        <v/>
      </c>
      <c r="AH133" s="284" t="str">
        <f t="shared" si="54"/>
        <v/>
      </c>
      <c r="AI133" s="284" t="str">
        <f t="shared" si="54"/>
        <v/>
      </c>
      <c r="AJ133" s="148" t="str">
        <f t="shared" si="54"/>
        <v/>
      </c>
      <c r="AK133" s="350" t="str">
        <f t="shared" si="54"/>
        <v/>
      </c>
      <c r="AL133" s="311" t="str">
        <f t="shared" si="54"/>
        <v/>
      </c>
      <c r="AM133" s="16"/>
    </row>
    <row r="134" spans="7:39" ht="20.100000000000001" customHeight="1" x14ac:dyDescent="0.2">
      <c r="G134" s="15"/>
      <c r="H134" s="42" t="str">
        <f t="shared" ref="H134:K134" si="55">IF(H95="","",H95)</f>
        <v/>
      </c>
      <c r="I134" s="43" t="str">
        <f t="shared" si="55"/>
        <v/>
      </c>
      <c r="J134" s="43" t="str">
        <f t="shared" si="55"/>
        <v/>
      </c>
      <c r="K134" s="148" t="str">
        <f t="shared" si="55"/>
        <v/>
      </c>
      <c r="L134" s="127" t="str">
        <f t="shared" ref="L134:AL134" si="56">IF(L95="","",IF(L95=0,0,(ROUND(L95,3-1-INT(LOG10(ABS(L95)))))))</f>
        <v/>
      </c>
      <c r="M134" s="284" t="str">
        <f t="shared" si="56"/>
        <v/>
      </c>
      <c r="N134" s="284" t="str">
        <f t="shared" si="56"/>
        <v/>
      </c>
      <c r="O134" s="284" t="str">
        <f t="shared" si="56"/>
        <v/>
      </c>
      <c r="P134" s="284" t="str">
        <f t="shared" si="56"/>
        <v/>
      </c>
      <c r="Q134" s="284" t="str">
        <f t="shared" si="56"/>
        <v/>
      </c>
      <c r="R134" s="284" t="str">
        <f t="shared" si="56"/>
        <v/>
      </c>
      <c r="S134" s="284" t="str">
        <f t="shared" si="56"/>
        <v/>
      </c>
      <c r="T134" s="284" t="str">
        <f t="shared" si="56"/>
        <v/>
      </c>
      <c r="U134" s="284" t="str">
        <f t="shared" si="56"/>
        <v/>
      </c>
      <c r="V134" s="284" t="str">
        <f t="shared" si="56"/>
        <v/>
      </c>
      <c r="W134" s="284" t="str">
        <f t="shared" si="56"/>
        <v/>
      </c>
      <c r="X134" s="284" t="str">
        <f t="shared" si="56"/>
        <v/>
      </c>
      <c r="Y134" s="284" t="str">
        <f t="shared" si="56"/>
        <v/>
      </c>
      <c r="Z134" s="284" t="str">
        <f t="shared" si="56"/>
        <v/>
      </c>
      <c r="AA134" s="284" t="str">
        <f t="shared" si="56"/>
        <v/>
      </c>
      <c r="AB134" s="284" t="str">
        <f t="shared" si="56"/>
        <v/>
      </c>
      <c r="AC134" s="284" t="str">
        <f t="shared" si="56"/>
        <v/>
      </c>
      <c r="AD134" s="284" t="str">
        <f t="shared" si="56"/>
        <v/>
      </c>
      <c r="AE134" s="284" t="str">
        <f t="shared" si="56"/>
        <v/>
      </c>
      <c r="AF134" s="284" t="str">
        <f t="shared" si="56"/>
        <v/>
      </c>
      <c r="AG134" s="284" t="str">
        <f t="shared" si="56"/>
        <v/>
      </c>
      <c r="AH134" s="284" t="str">
        <f t="shared" si="56"/>
        <v/>
      </c>
      <c r="AI134" s="284" t="str">
        <f t="shared" si="56"/>
        <v/>
      </c>
      <c r="AJ134" s="148" t="str">
        <f t="shared" si="56"/>
        <v/>
      </c>
      <c r="AK134" s="350" t="str">
        <f t="shared" si="56"/>
        <v/>
      </c>
      <c r="AL134" s="311" t="str">
        <f t="shared" si="56"/>
        <v/>
      </c>
      <c r="AM134" s="16"/>
    </row>
    <row r="135" spans="7:39" ht="20.100000000000001" customHeight="1" x14ac:dyDescent="0.2">
      <c r="G135" s="15"/>
      <c r="H135" s="42" t="str">
        <f t="shared" ref="H135:K135" si="57">IF(H96="","",H96)</f>
        <v/>
      </c>
      <c r="I135" s="43" t="str">
        <f t="shared" si="57"/>
        <v/>
      </c>
      <c r="J135" s="43" t="str">
        <f t="shared" si="57"/>
        <v/>
      </c>
      <c r="K135" s="148" t="str">
        <f t="shared" si="57"/>
        <v/>
      </c>
      <c r="L135" s="127" t="str">
        <f t="shared" ref="L135:AL135" si="58">IF(L96="","",IF(L96=0,0,(ROUND(L96,3-1-INT(LOG10(ABS(L96)))))))</f>
        <v/>
      </c>
      <c r="M135" s="284" t="str">
        <f t="shared" si="58"/>
        <v/>
      </c>
      <c r="N135" s="284" t="str">
        <f t="shared" si="58"/>
        <v/>
      </c>
      <c r="O135" s="284" t="str">
        <f t="shared" si="58"/>
        <v/>
      </c>
      <c r="P135" s="284" t="str">
        <f t="shared" si="58"/>
        <v/>
      </c>
      <c r="Q135" s="284" t="str">
        <f t="shared" si="58"/>
        <v/>
      </c>
      <c r="R135" s="284" t="str">
        <f t="shared" si="58"/>
        <v/>
      </c>
      <c r="S135" s="284" t="str">
        <f t="shared" si="58"/>
        <v/>
      </c>
      <c r="T135" s="284" t="str">
        <f t="shared" si="58"/>
        <v/>
      </c>
      <c r="U135" s="284" t="str">
        <f t="shared" si="58"/>
        <v/>
      </c>
      <c r="V135" s="284" t="str">
        <f t="shared" si="58"/>
        <v/>
      </c>
      <c r="W135" s="284" t="str">
        <f t="shared" si="58"/>
        <v/>
      </c>
      <c r="X135" s="284" t="str">
        <f t="shared" si="58"/>
        <v/>
      </c>
      <c r="Y135" s="284" t="str">
        <f t="shared" si="58"/>
        <v/>
      </c>
      <c r="Z135" s="284" t="str">
        <f t="shared" si="58"/>
        <v/>
      </c>
      <c r="AA135" s="284" t="str">
        <f t="shared" si="58"/>
        <v/>
      </c>
      <c r="AB135" s="284" t="str">
        <f t="shared" si="58"/>
        <v/>
      </c>
      <c r="AC135" s="284" t="str">
        <f t="shared" si="58"/>
        <v/>
      </c>
      <c r="AD135" s="284" t="str">
        <f t="shared" si="58"/>
        <v/>
      </c>
      <c r="AE135" s="284" t="str">
        <f t="shared" si="58"/>
        <v/>
      </c>
      <c r="AF135" s="284" t="str">
        <f t="shared" si="58"/>
        <v/>
      </c>
      <c r="AG135" s="284" t="str">
        <f t="shared" si="58"/>
        <v/>
      </c>
      <c r="AH135" s="284" t="str">
        <f t="shared" si="58"/>
        <v/>
      </c>
      <c r="AI135" s="284" t="str">
        <f t="shared" si="58"/>
        <v/>
      </c>
      <c r="AJ135" s="148" t="str">
        <f t="shared" si="58"/>
        <v/>
      </c>
      <c r="AK135" s="350" t="str">
        <f t="shared" si="58"/>
        <v/>
      </c>
      <c r="AL135" s="311" t="str">
        <f t="shared" si="58"/>
        <v/>
      </c>
      <c r="AM135" s="16"/>
    </row>
    <row r="136" spans="7:39" ht="20.100000000000001" customHeight="1" x14ac:dyDescent="0.2">
      <c r="G136" s="15"/>
      <c r="H136" s="42" t="str">
        <f t="shared" ref="H136:K136" si="59">IF(H97="","",H97)</f>
        <v/>
      </c>
      <c r="I136" s="43" t="str">
        <f t="shared" si="59"/>
        <v/>
      </c>
      <c r="J136" s="43" t="str">
        <f t="shared" si="59"/>
        <v/>
      </c>
      <c r="K136" s="148" t="str">
        <f t="shared" si="59"/>
        <v/>
      </c>
      <c r="L136" s="127" t="str">
        <f t="shared" ref="L136:AL136" si="60">IF(L97="","",IF(L97=0,0,(ROUND(L97,3-1-INT(LOG10(ABS(L97)))))))</f>
        <v/>
      </c>
      <c r="M136" s="284" t="str">
        <f t="shared" si="60"/>
        <v/>
      </c>
      <c r="N136" s="284" t="str">
        <f t="shared" si="60"/>
        <v/>
      </c>
      <c r="O136" s="284" t="str">
        <f t="shared" si="60"/>
        <v/>
      </c>
      <c r="P136" s="284" t="str">
        <f t="shared" si="60"/>
        <v/>
      </c>
      <c r="Q136" s="284" t="str">
        <f t="shared" si="60"/>
        <v/>
      </c>
      <c r="R136" s="284" t="str">
        <f t="shared" si="60"/>
        <v/>
      </c>
      <c r="S136" s="284" t="str">
        <f t="shared" si="60"/>
        <v/>
      </c>
      <c r="T136" s="284" t="str">
        <f t="shared" si="60"/>
        <v/>
      </c>
      <c r="U136" s="284" t="str">
        <f t="shared" si="60"/>
        <v/>
      </c>
      <c r="V136" s="284" t="str">
        <f t="shared" si="60"/>
        <v/>
      </c>
      <c r="W136" s="284" t="str">
        <f t="shared" si="60"/>
        <v/>
      </c>
      <c r="X136" s="284" t="str">
        <f t="shared" si="60"/>
        <v/>
      </c>
      <c r="Y136" s="284" t="str">
        <f t="shared" si="60"/>
        <v/>
      </c>
      <c r="Z136" s="284" t="str">
        <f t="shared" si="60"/>
        <v/>
      </c>
      <c r="AA136" s="284" t="str">
        <f t="shared" si="60"/>
        <v/>
      </c>
      <c r="AB136" s="284" t="str">
        <f t="shared" si="60"/>
        <v/>
      </c>
      <c r="AC136" s="284" t="str">
        <f t="shared" si="60"/>
        <v/>
      </c>
      <c r="AD136" s="284" t="str">
        <f t="shared" si="60"/>
        <v/>
      </c>
      <c r="AE136" s="284" t="str">
        <f t="shared" si="60"/>
        <v/>
      </c>
      <c r="AF136" s="284" t="str">
        <f t="shared" si="60"/>
        <v/>
      </c>
      <c r="AG136" s="284" t="str">
        <f t="shared" si="60"/>
        <v/>
      </c>
      <c r="AH136" s="284" t="str">
        <f t="shared" si="60"/>
        <v/>
      </c>
      <c r="AI136" s="284" t="str">
        <f t="shared" si="60"/>
        <v/>
      </c>
      <c r="AJ136" s="148" t="str">
        <f t="shared" si="60"/>
        <v/>
      </c>
      <c r="AK136" s="350" t="str">
        <f t="shared" si="60"/>
        <v/>
      </c>
      <c r="AL136" s="311" t="str">
        <f t="shared" si="60"/>
        <v/>
      </c>
      <c r="AM136" s="16"/>
    </row>
    <row r="137" spans="7:39" ht="20.100000000000001" customHeight="1" x14ac:dyDescent="0.2">
      <c r="G137" s="15"/>
      <c r="H137" s="42" t="str">
        <f t="shared" ref="H137:K137" si="61">IF(H98="","",H98)</f>
        <v/>
      </c>
      <c r="I137" s="43" t="str">
        <f t="shared" si="61"/>
        <v/>
      </c>
      <c r="J137" s="43" t="str">
        <f t="shared" si="61"/>
        <v/>
      </c>
      <c r="K137" s="148" t="str">
        <f t="shared" si="61"/>
        <v/>
      </c>
      <c r="L137" s="127" t="str">
        <f t="shared" ref="L137:AL137" si="62">IF(L98="","",IF(L98=0,0,(ROUND(L98,3-1-INT(LOG10(ABS(L98)))))))</f>
        <v/>
      </c>
      <c r="M137" s="284" t="str">
        <f t="shared" si="62"/>
        <v/>
      </c>
      <c r="N137" s="284" t="str">
        <f t="shared" si="62"/>
        <v/>
      </c>
      <c r="O137" s="284" t="str">
        <f t="shared" si="62"/>
        <v/>
      </c>
      <c r="P137" s="284" t="str">
        <f t="shared" si="62"/>
        <v/>
      </c>
      <c r="Q137" s="284" t="str">
        <f t="shared" si="62"/>
        <v/>
      </c>
      <c r="R137" s="284" t="str">
        <f t="shared" si="62"/>
        <v/>
      </c>
      <c r="S137" s="284" t="str">
        <f t="shared" si="62"/>
        <v/>
      </c>
      <c r="T137" s="284" t="str">
        <f t="shared" si="62"/>
        <v/>
      </c>
      <c r="U137" s="284" t="str">
        <f t="shared" si="62"/>
        <v/>
      </c>
      <c r="V137" s="284" t="str">
        <f t="shared" si="62"/>
        <v/>
      </c>
      <c r="W137" s="284" t="str">
        <f t="shared" si="62"/>
        <v/>
      </c>
      <c r="X137" s="284" t="str">
        <f t="shared" si="62"/>
        <v/>
      </c>
      <c r="Y137" s="284" t="str">
        <f t="shared" si="62"/>
        <v/>
      </c>
      <c r="Z137" s="284" t="str">
        <f t="shared" si="62"/>
        <v/>
      </c>
      <c r="AA137" s="284" t="str">
        <f t="shared" si="62"/>
        <v/>
      </c>
      <c r="AB137" s="284" t="str">
        <f t="shared" si="62"/>
        <v/>
      </c>
      <c r="AC137" s="284" t="str">
        <f t="shared" si="62"/>
        <v/>
      </c>
      <c r="AD137" s="284" t="str">
        <f t="shared" si="62"/>
        <v/>
      </c>
      <c r="AE137" s="284" t="str">
        <f t="shared" si="62"/>
        <v/>
      </c>
      <c r="AF137" s="284" t="str">
        <f t="shared" si="62"/>
        <v/>
      </c>
      <c r="AG137" s="284" t="str">
        <f t="shared" si="62"/>
        <v/>
      </c>
      <c r="AH137" s="284" t="str">
        <f t="shared" si="62"/>
        <v/>
      </c>
      <c r="AI137" s="284" t="str">
        <f t="shared" si="62"/>
        <v/>
      </c>
      <c r="AJ137" s="148" t="str">
        <f t="shared" si="62"/>
        <v/>
      </c>
      <c r="AK137" s="350" t="str">
        <f t="shared" si="62"/>
        <v/>
      </c>
      <c r="AL137" s="311" t="str">
        <f t="shared" si="62"/>
        <v/>
      </c>
      <c r="AM137" s="16"/>
    </row>
    <row r="138" spans="7:39" ht="20.100000000000001" customHeight="1" x14ac:dyDescent="0.2">
      <c r="G138" s="15"/>
      <c r="H138" s="42" t="str">
        <f t="shared" ref="H138:K138" si="63">IF(H99="","",H99)</f>
        <v/>
      </c>
      <c r="I138" s="43" t="str">
        <f t="shared" si="63"/>
        <v/>
      </c>
      <c r="J138" s="43" t="str">
        <f t="shared" si="63"/>
        <v/>
      </c>
      <c r="K138" s="148" t="str">
        <f t="shared" si="63"/>
        <v/>
      </c>
      <c r="L138" s="127" t="str">
        <f t="shared" ref="L138:AL138" si="64">IF(L99="","",IF(L99=0,0,(ROUND(L99,3-1-INT(LOG10(ABS(L99)))))))</f>
        <v/>
      </c>
      <c r="M138" s="284" t="str">
        <f t="shared" si="64"/>
        <v/>
      </c>
      <c r="N138" s="284" t="str">
        <f t="shared" si="64"/>
        <v/>
      </c>
      <c r="O138" s="284" t="str">
        <f t="shared" si="64"/>
        <v/>
      </c>
      <c r="P138" s="284" t="str">
        <f t="shared" si="64"/>
        <v/>
      </c>
      <c r="Q138" s="284" t="str">
        <f t="shared" si="64"/>
        <v/>
      </c>
      <c r="R138" s="284" t="str">
        <f t="shared" si="64"/>
        <v/>
      </c>
      <c r="S138" s="284" t="str">
        <f t="shared" si="64"/>
        <v/>
      </c>
      <c r="T138" s="284" t="str">
        <f t="shared" si="64"/>
        <v/>
      </c>
      <c r="U138" s="284" t="str">
        <f t="shared" si="64"/>
        <v/>
      </c>
      <c r="V138" s="284" t="str">
        <f t="shared" si="64"/>
        <v/>
      </c>
      <c r="W138" s="284" t="str">
        <f t="shared" si="64"/>
        <v/>
      </c>
      <c r="X138" s="284" t="str">
        <f t="shared" si="64"/>
        <v/>
      </c>
      <c r="Y138" s="284" t="str">
        <f t="shared" si="64"/>
        <v/>
      </c>
      <c r="Z138" s="284" t="str">
        <f t="shared" si="64"/>
        <v/>
      </c>
      <c r="AA138" s="284" t="str">
        <f t="shared" si="64"/>
        <v/>
      </c>
      <c r="AB138" s="284" t="str">
        <f t="shared" si="64"/>
        <v/>
      </c>
      <c r="AC138" s="284" t="str">
        <f t="shared" si="64"/>
        <v/>
      </c>
      <c r="AD138" s="284" t="str">
        <f t="shared" si="64"/>
        <v/>
      </c>
      <c r="AE138" s="284" t="str">
        <f t="shared" si="64"/>
        <v/>
      </c>
      <c r="AF138" s="284" t="str">
        <f t="shared" si="64"/>
        <v/>
      </c>
      <c r="AG138" s="284" t="str">
        <f t="shared" si="64"/>
        <v/>
      </c>
      <c r="AH138" s="284" t="str">
        <f t="shared" si="64"/>
        <v/>
      </c>
      <c r="AI138" s="284" t="str">
        <f t="shared" si="64"/>
        <v/>
      </c>
      <c r="AJ138" s="148" t="str">
        <f t="shared" si="64"/>
        <v/>
      </c>
      <c r="AK138" s="350" t="str">
        <f t="shared" si="64"/>
        <v/>
      </c>
      <c r="AL138" s="311" t="str">
        <f t="shared" si="64"/>
        <v/>
      </c>
      <c r="AM138" s="16"/>
    </row>
    <row r="139" spans="7:39" ht="20.100000000000001" customHeight="1" x14ac:dyDescent="0.2">
      <c r="G139" s="15"/>
      <c r="H139" s="42" t="str">
        <f t="shared" ref="H139:K139" si="65">IF(H100="","",H100)</f>
        <v/>
      </c>
      <c r="I139" s="43" t="str">
        <f t="shared" si="65"/>
        <v/>
      </c>
      <c r="J139" s="43" t="str">
        <f t="shared" si="65"/>
        <v/>
      </c>
      <c r="K139" s="148" t="str">
        <f t="shared" si="65"/>
        <v/>
      </c>
      <c r="L139" s="127" t="str">
        <f t="shared" ref="L139:AL139" si="66">IF(L100="","",IF(L100=0,0,(ROUND(L100,3-1-INT(LOG10(ABS(L100)))))))</f>
        <v/>
      </c>
      <c r="M139" s="284" t="str">
        <f t="shared" si="66"/>
        <v/>
      </c>
      <c r="N139" s="284" t="str">
        <f t="shared" si="66"/>
        <v/>
      </c>
      <c r="O139" s="284" t="str">
        <f t="shared" si="66"/>
        <v/>
      </c>
      <c r="P139" s="284" t="str">
        <f t="shared" si="66"/>
        <v/>
      </c>
      <c r="Q139" s="284" t="str">
        <f t="shared" si="66"/>
        <v/>
      </c>
      <c r="R139" s="284" t="str">
        <f t="shared" si="66"/>
        <v/>
      </c>
      <c r="S139" s="284" t="str">
        <f t="shared" si="66"/>
        <v/>
      </c>
      <c r="T139" s="284" t="str">
        <f t="shared" si="66"/>
        <v/>
      </c>
      <c r="U139" s="284" t="str">
        <f t="shared" si="66"/>
        <v/>
      </c>
      <c r="V139" s="284" t="str">
        <f t="shared" si="66"/>
        <v/>
      </c>
      <c r="W139" s="284" t="str">
        <f t="shared" si="66"/>
        <v/>
      </c>
      <c r="X139" s="284" t="str">
        <f t="shared" si="66"/>
        <v/>
      </c>
      <c r="Y139" s="284" t="str">
        <f t="shared" si="66"/>
        <v/>
      </c>
      <c r="Z139" s="284" t="str">
        <f t="shared" si="66"/>
        <v/>
      </c>
      <c r="AA139" s="284" t="str">
        <f t="shared" si="66"/>
        <v/>
      </c>
      <c r="AB139" s="284" t="str">
        <f t="shared" si="66"/>
        <v/>
      </c>
      <c r="AC139" s="284" t="str">
        <f t="shared" si="66"/>
        <v/>
      </c>
      <c r="AD139" s="284" t="str">
        <f t="shared" si="66"/>
        <v/>
      </c>
      <c r="AE139" s="284" t="str">
        <f t="shared" si="66"/>
        <v/>
      </c>
      <c r="AF139" s="284" t="str">
        <f t="shared" si="66"/>
        <v/>
      </c>
      <c r="AG139" s="284" t="str">
        <f t="shared" si="66"/>
        <v/>
      </c>
      <c r="AH139" s="284" t="str">
        <f t="shared" si="66"/>
        <v/>
      </c>
      <c r="AI139" s="284" t="str">
        <f t="shared" si="66"/>
        <v/>
      </c>
      <c r="AJ139" s="148" t="str">
        <f t="shared" si="66"/>
        <v/>
      </c>
      <c r="AK139" s="350" t="str">
        <f t="shared" si="66"/>
        <v/>
      </c>
      <c r="AL139" s="311" t="str">
        <f t="shared" si="66"/>
        <v/>
      </c>
      <c r="AM139" s="16"/>
    </row>
    <row r="140" spans="7:39" ht="20.100000000000001" customHeight="1" x14ac:dyDescent="0.2">
      <c r="G140" s="15"/>
      <c r="H140" s="42" t="str">
        <f t="shared" ref="H140:K140" si="67">IF(H101="","",H101)</f>
        <v/>
      </c>
      <c r="I140" s="43" t="str">
        <f t="shared" si="67"/>
        <v/>
      </c>
      <c r="J140" s="43" t="str">
        <f t="shared" si="67"/>
        <v/>
      </c>
      <c r="K140" s="148" t="str">
        <f t="shared" si="67"/>
        <v/>
      </c>
      <c r="L140" s="127" t="str">
        <f t="shared" ref="L140:AL140" si="68">IF(L101="","",IF(L101=0,0,(ROUND(L101,3-1-INT(LOG10(ABS(L101)))))))</f>
        <v/>
      </c>
      <c r="M140" s="284" t="str">
        <f t="shared" si="68"/>
        <v/>
      </c>
      <c r="N140" s="284" t="str">
        <f t="shared" si="68"/>
        <v/>
      </c>
      <c r="O140" s="284" t="str">
        <f t="shared" si="68"/>
        <v/>
      </c>
      <c r="P140" s="284" t="str">
        <f t="shared" si="68"/>
        <v/>
      </c>
      <c r="Q140" s="284" t="str">
        <f t="shared" si="68"/>
        <v/>
      </c>
      <c r="R140" s="284" t="str">
        <f t="shared" si="68"/>
        <v/>
      </c>
      <c r="S140" s="284" t="str">
        <f t="shared" si="68"/>
        <v/>
      </c>
      <c r="T140" s="284" t="str">
        <f t="shared" si="68"/>
        <v/>
      </c>
      <c r="U140" s="284" t="str">
        <f t="shared" si="68"/>
        <v/>
      </c>
      <c r="V140" s="284" t="str">
        <f t="shared" si="68"/>
        <v/>
      </c>
      <c r="W140" s="284" t="str">
        <f t="shared" si="68"/>
        <v/>
      </c>
      <c r="X140" s="284" t="str">
        <f t="shared" si="68"/>
        <v/>
      </c>
      <c r="Y140" s="284" t="str">
        <f t="shared" si="68"/>
        <v/>
      </c>
      <c r="Z140" s="284" t="str">
        <f t="shared" si="68"/>
        <v/>
      </c>
      <c r="AA140" s="284" t="str">
        <f t="shared" si="68"/>
        <v/>
      </c>
      <c r="AB140" s="284" t="str">
        <f t="shared" si="68"/>
        <v/>
      </c>
      <c r="AC140" s="284" t="str">
        <f t="shared" si="68"/>
        <v/>
      </c>
      <c r="AD140" s="284" t="str">
        <f t="shared" si="68"/>
        <v/>
      </c>
      <c r="AE140" s="284" t="str">
        <f t="shared" si="68"/>
        <v/>
      </c>
      <c r="AF140" s="284" t="str">
        <f t="shared" si="68"/>
        <v/>
      </c>
      <c r="AG140" s="284" t="str">
        <f t="shared" si="68"/>
        <v/>
      </c>
      <c r="AH140" s="284" t="str">
        <f t="shared" si="68"/>
        <v/>
      </c>
      <c r="AI140" s="284" t="str">
        <f t="shared" si="68"/>
        <v/>
      </c>
      <c r="AJ140" s="148" t="str">
        <f t="shared" si="68"/>
        <v/>
      </c>
      <c r="AK140" s="350" t="str">
        <f t="shared" si="68"/>
        <v/>
      </c>
      <c r="AL140" s="311" t="str">
        <f t="shared" si="68"/>
        <v/>
      </c>
      <c r="AM140" s="16"/>
    </row>
    <row r="141" spans="7:39" ht="20.100000000000001" customHeight="1" x14ac:dyDescent="0.2">
      <c r="G141" s="15"/>
      <c r="H141" s="42" t="str">
        <f t="shared" ref="H141:K141" si="69">IF(H102="","",H102)</f>
        <v/>
      </c>
      <c r="I141" s="43" t="str">
        <f t="shared" si="69"/>
        <v/>
      </c>
      <c r="J141" s="43" t="str">
        <f t="shared" si="69"/>
        <v/>
      </c>
      <c r="K141" s="148" t="str">
        <f t="shared" si="69"/>
        <v/>
      </c>
      <c r="L141" s="127" t="str">
        <f t="shared" ref="L141:AL141" si="70">IF(L102="","",IF(L102=0,0,(ROUND(L102,3-1-INT(LOG10(ABS(L102)))))))</f>
        <v/>
      </c>
      <c r="M141" s="284" t="str">
        <f t="shared" si="70"/>
        <v/>
      </c>
      <c r="N141" s="284" t="str">
        <f t="shared" si="70"/>
        <v/>
      </c>
      <c r="O141" s="284" t="str">
        <f t="shared" si="70"/>
        <v/>
      </c>
      <c r="P141" s="284" t="str">
        <f t="shared" si="70"/>
        <v/>
      </c>
      <c r="Q141" s="284" t="str">
        <f t="shared" si="70"/>
        <v/>
      </c>
      <c r="R141" s="284" t="str">
        <f t="shared" si="70"/>
        <v/>
      </c>
      <c r="S141" s="284" t="str">
        <f t="shared" si="70"/>
        <v/>
      </c>
      <c r="T141" s="284" t="str">
        <f t="shared" si="70"/>
        <v/>
      </c>
      <c r="U141" s="284" t="str">
        <f t="shared" si="70"/>
        <v/>
      </c>
      <c r="V141" s="284" t="str">
        <f t="shared" si="70"/>
        <v/>
      </c>
      <c r="W141" s="284" t="str">
        <f t="shared" si="70"/>
        <v/>
      </c>
      <c r="X141" s="284" t="str">
        <f t="shared" si="70"/>
        <v/>
      </c>
      <c r="Y141" s="284" t="str">
        <f t="shared" si="70"/>
        <v/>
      </c>
      <c r="Z141" s="284" t="str">
        <f t="shared" si="70"/>
        <v/>
      </c>
      <c r="AA141" s="284" t="str">
        <f t="shared" si="70"/>
        <v/>
      </c>
      <c r="AB141" s="284" t="str">
        <f t="shared" si="70"/>
        <v/>
      </c>
      <c r="AC141" s="284" t="str">
        <f t="shared" si="70"/>
        <v/>
      </c>
      <c r="AD141" s="284" t="str">
        <f t="shared" si="70"/>
        <v/>
      </c>
      <c r="AE141" s="284" t="str">
        <f t="shared" si="70"/>
        <v/>
      </c>
      <c r="AF141" s="284" t="str">
        <f t="shared" si="70"/>
        <v/>
      </c>
      <c r="AG141" s="284" t="str">
        <f t="shared" si="70"/>
        <v/>
      </c>
      <c r="AH141" s="284" t="str">
        <f t="shared" si="70"/>
        <v/>
      </c>
      <c r="AI141" s="284" t="str">
        <f t="shared" si="70"/>
        <v/>
      </c>
      <c r="AJ141" s="148" t="str">
        <f t="shared" si="70"/>
        <v/>
      </c>
      <c r="AK141" s="350" t="str">
        <f t="shared" si="70"/>
        <v/>
      </c>
      <c r="AL141" s="311" t="str">
        <f t="shared" si="70"/>
        <v/>
      </c>
      <c r="AM141" s="16"/>
    </row>
    <row r="142" spans="7:39" ht="34.5" customHeight="1" x14ac:dyDescent="0.2">
      <c r="G142" s="15"/>
      <c r="H142" s="42" t="str">
        <f t="shared" ref="H142:K142" si="71">IF(H103="","",H103)</f>
        <v/>
      </c>
      <c r="I142" s="43" t="str">
        <f t="shared" si="71"/>
        <v/>
      </c>
      <c r="J142" s="43" t="str">
        <f t="shared" si="71"/>
        <v/>
      </c>
      <c r="K142" s="148" t="str">
        <f t="shared" si="71"/>
        <v/>
      </c>
      <c r="L142" s="127" t="str">
        <f t="shared" ref="L142:AL142" si="72">IF(L103="","",IF(L103=0,0,(ROUND(L103,3-1-INT(LOG10(ABS(L103)))))))</f>
        <v/>
      </c>
      <c r="M142" s="284" t="str">
        <f t="shared" si="72"/>
        <v/>
      </c>
      <c r="N142" s="284" t="str">
        <f t="shared" si="72"/>
        <v/>
      </c>
      <c r="O142" s="284" t="str">
        <f t="shared" si="72"/>
        <v/>
      </c>
      <c r="P142" s="284" t="str">
        <f t="shared" si="72"/>
        <v/>
      </c>
      <c r="Q142" s="284" t="str">
        <f t="shared" si="72"/>
        <v/>
      </c>
      <c r="R142" s="284" t="str">
        <f t="shared" si="72"/>
        <v/>
      </c>
      <c r="S142" s="284" t="str">
        <f t="shared" si="72"/>
        <v/>
      </c>
      <c r="T142" s="284" t="str">
        <f t="shared" si="72"/>
        <v/>
      </c>
      <c r="U142" s="284" t="str">
        <f t="shared" si="72"/>
        <v/>
      </c>
      <c r="V142" s="284" t="str">
        <f t="shared" si="72"/>
        <v/>
      </c>
      <c r="W142" s="284" t="str">
        <f t="shared" si="72"/>
        <v/>
      </c>
      <c r="X142" s="284" t="str">
        <f t="shared" si="72"/>
        <v/>
      </c>
      <c r="Y142" s="284" t="str">
        <f t="shared" si="72"/>
        <v/>
      </c>
      <c r="Z142" s="284" t="str">
        <f t="shared" si="72"/>
        <v/>
      </c>
      <c r="AA142" s="284" t="str">
        <f t="shared" si="72"/>
        <v/>
      </c>
      <c r="AB142" s="284" t="str">
        <f t="shared" si="72"/>
        <v/>
      </c>
      <c r="AC142" s="284" t="str">
        <f t="shared" si="72"/>
        <v/>
      </c>
      <c r="AD142" s="284" t="str">
        <f t="shared" si="72"/>
        <v/>
      </c>
      <c r="AE142" s="284" t="str">
        <f t="shared" si="72"/>
        <v/>
      </c>
      <c r="AF142" s="284" t="str">
        <f t="shared" si="72"/>
        <v/>
      </c>
      <c r="AG142" s="284" t="str">
        <f t="shared" si="72"/>
        <v/>
      </c>
      <c r="AH142" s="284" t="str">
        <f t="shared" si="72"/>
        <v/>
      </c>
      <c r="AI142" s="284" t="str">
        <f t="shared" si="72"/>
        <v/>
      </c>
      <c r="AJ142" s="148" t="str">
        <f t="shared" si="72"/>
        <v/>
      </c>
      <c r="AK142" s="350" t="str">
        <f t="shared" si="72"/>
        <v/>
      </c>
      <c r="AL142" s="311" t="str">
        <f t="shared" si="72"/>
        <v/>
      </c>
      <c r="AM142" s="16"/>
    </row>
    <row r="143" spans="7:39" ht="20.100000000000001" customHeight="1" x14ac:dyDescent="0.2">
      <c r="G143" s="15"/>
      <c r="H143" s="42" t="str">
        <f t="shared" ref="H143:K143" si="73">IF(H104="","",H104)</f>
        <v/>
      </c>
      <c r="I143" s="43" t="str">
        <f t="shared" si="73"/>
        <v/>
      </c>
      <c r="J143" s="43" t="str">
        <f t="shared" si="73"/>
        <v/>
      </c>
      <c r="K143" s="148" t="str">
        <f t="shared" si="73"/>
        <v/>
      </c>
      <c r="L143" s="127" t="str">
        <f t="shared" ref="L143:AL143" si="74">IF(L104="","",IF(L104=0,0,(ROUND(L104,3-1-INT(LOG10(ABS(L104)))))))</f>
        <v/>
      </c>
      <c r="M143" s="284" t="str">
        <f t="shared" si="74"/>
        <v/>
      </c>
      <c r="N143" s="284" t="str">
        <f t="shared" si="74"/>
        <v/>
      </c>
      <c r="O143" s="284" t="str">
        <f t="shared" si="74"/>
        <v/>
      </c>
      <c r="P143" s="284" t="str">
        <f t="shared" si="74"/>
        <v/>
      </c>
      <c r="Q143" s="284" t="str">
        <f t="shared" si="74"/>
        <v/>
      </c>
      <c r="R143" s="284" t="str">
        <f t="shared" si="74"/>
        <v/>
      </c>
      <c r="S143" s="284" t="str">
        <f t="shared" si="74"/>
        <v/>
      </c>
      <c r="T143" s="284" t="str">
        <f t="shared" si="74"/>
        <v/>
      </c>
      <c r="U143" s="284" t="str">
        <f t="shared" si="74"/>
        <v/>
      </c>
      <c r="V143" s="284" t="str">
        <f t="shared" si="74"/>
        <v/>
      </c>
      <c r="W143" s="284" t="str">
        <f t="shared" si="74"/>
        <v/>
      </c>
      <c r="X143" s="284" t="str">
        <f t="shared" si="74"/>
        <v/>
      </c>
      <c r="Y143" s="284" t="str">
        <f t="shared" si="74"/>
        <v/>
      </c>
      <c r="Z143" s="284" t="str">
        <f t="shared" si="74"/>
        <v/>
      </c>
      <c r="AA143" s="284" t="str">
        <f t="shared" si="74"/>
        <v/>
      </c>
      <c r="AB143" s="284" t="str">
        <f t="shared" si="74"/>
        <v/>
      </c>
      <c r="AC143" s="284" t="str">
        <f t="shared" si="74"/>
        <v/>
      </c>
      <c r="AD143" s="284" t="str">
        <f t="shared" si="74"/>
        <v/>
      </c>
      <c r="AE143" s="284" t="str">
        <f t="shared" si="74"/>
        <v/>
      </c>
      <c r="AF143" s="284" t="str">
        <f t="shared" si="74"/>
        <v/>
      </c>
      <c r="AG143" s="284" t="str">
        <f t="shared" si="74"/>
        <v/>
      </c>
      <c r="AH143" s="284" t="str">
        <f t="shared" si="74"/>
        <v/>
      </c>
      <c r="AI143" s="284" t="str">
        <f t="shared" si="74"/>
        <v/>
      </c>
      <c r="AJ143" s="148" t="str">
        <f t="shared" si="74"/>
        <v/>
      </c>
      <c r="AK143" s="350" t="str">
        <f t="shared" si="74"/>
        <v/>
      </c>
      <c r="AL143" s="311" t="str">
        <f t="shared" si="74"/>
        <v/>
      </c>
      <c r="AM143" s="16"/>
    </row>
    <row r="144" spans="7:39" ht="20.100000000000001" customHeight="1" x14ac:dyDescent="0.2">
      <c r="G144" s="15"/>
      <c r="H144" s="42" t="str">
        <f t="shared" ref="H144:K144" si="75">IF(H105="","",H105)</f>
        <v/>
      </c>
      <c r="I144" s="43" t="str">
        <f t="shared" si="75"/>
        <v/>
      </c>
      <c r="J144" s="43" t="str">
        <f t="shared" si="75"/>
        <v/>
      </c>
      <c r="K144" s="148" t="str">
        <f t="shared" si="75"/>
        <v/>
      </c>
      <c r="L144" s="127" t="str">
        <f t="shared" ref="L144:AL144" si="76">IF(L105="","",IF(L105=0,0,(ROUND(L105,3-1-INT(LOG10(ABS(L105)))))))</f>
        <v/>
      </c>
      <c r="M144" s="284" t="str">
        <f t="shared" si="76"/>
        <v/>
      </c>
      <c r="N144" s="284" t="str">
        <f t="shared" si="76"/>
        <v/>
      </c>
      <c r="O144" s="284" t="str">
        <f t="shared" si="76"/>
        <v/>
      </c>
      <c r="P144" s="284" t="str">
        <f t="shared" si="76"/>
        <v/>
      </c>
      <c r="Q144" s="284" t="str">
        <f t="shared" si="76"/>
        <v/>
      </c>
      <c r="R144" s="284" t="str">
        <f t="shared" si="76"/>
        <v/>
      </c>
      <c r="S144" s="284" t="str">
        <f t="shared" si="76"/>
        <v/>
      </c>
      <c r="T144" s="284" t="str">
        <f t="shared" si="76"/>
        <v/>
      </c>
      <c r="U144" s="284" t="str">
        <f t="shared" si="76"/>
        <v/>
      </c>
      <c r="V144" s="284" t="str">
        <f t="shared" si="76"/>
        <v/>
      </c>
      <c r="W144" s="284" t="str">
        <f t="shared" si="76"/>
        <v/>
      </c>
      <c r="X144" s="284" t="str">
        <f t="shared" si="76"/>
        <v/>
      </c>
      <c r="Y144" s="284" t="str">
        <f t="shared" si="76"/>
        <v/>
      </c>
      <c r="Z144" s="284" t="str">
        <f t="shared" si="76"/>
        <v/>
      </c>
      <c r="AA144" s="284" t="str">
        <f t="shared" si="76"/>
        <v/>
      </c>
      <c r="AB144" s="284" t="str">
        <f t="shared" si="76"/>
        <v/>
      </c>
      <c r="AC144" s="284" t="str">
        <f t="shared" si="76"/>
        <v/>
      </c>
      <c r="AD144" s="284" t="str">
        <f t="shared" si="76"/>
        <v/>
      </c>
      <c r="AE144" s="284" t="str">
        <f t="shared" si="76"/>
        <v/>
      </c>
      <c r="AF144" s="284" t="str">
        <f t="shared" si="76"/>
        <v/>
      </c>
      <c r="AG144" s="284" t="str">
        <f t="shared" si="76"/>
        <v/>
      </c>
      <c r="AH144" s="284" t="str">
        <f t="shared" si="76"/>
        <v/>
      </c>
      <c r="AI144" s="284" t="str">
        <f t="shared" si="76"/>
        <v/>
      </c>
      <c r="AJ144" s="148" t="str">
        <f t="shared" si="76"/>
        <v/>
      </c>
      <c r="AK144" s="350" t="str">
        <f t="shared" si="76"/>
        <v/>
      </c>
      <c r="AL144" s="311" t="str">
        <f t="shared" si="76"/>
        <v/>
      </c>
      <c r="AM144" s="16"/>
    </row>
    <row r="145" spans="7:39" ht="20.100000000000001" customHeight="1" x14ac:dyDescent="0.2">
      <c r="G145" s="15"/>
      <c r="H145" s="42" t="str">
        <f t="shared" ref="H145:K145" si="77">IF(H106="","",H106)</f>
        <v/>
      </c>
      <c r="I145" s="43" t="str">
        <f t="shared" si="77"/>
        <v/>
      </c>
      <c r="J145" s="43" t="str">
        <f t="shared" si="77"/>
        <v/>
      </c>
      <c r="K145" s="148" t="str">
        <f t="shared" si="77"/>
        <v/>
      </c>
      <c r="L145" s="127" t="str">
        <f t="shared" ref="L145:AL145" si="78">IF(L106="","",IF(L106=0,0,(ROUND(L106,3-1-INT(LOG10(ABS(L106)))))))</f>
        <v/>
      </c>
      <c r="M145" s="284" t="str">
        <f t="shared" si="78"/>
        <v/>
      </c>
      <c r="N145" s="284" t="str">
        <f t="shared" si="78"/>
        <v/>
      </c>
      <c r="O145" s="284" t="str">
        <f t="shared" si="78"/>
        <v/>
      </c>
      <c r="P145" s="284" t="str">
        <f t="shared" si="78"/>
        <v/>
      </c>
      <c r="Q145" s="284" t="str">
        <f t="shared" si="78"/>
        <v/>
      </c>
      <c r="R145" s="284" t="str">
        <f t="shared" si="78"/>
        <v/>
      </c>
      <c r="S145" s="284" t="str">
        <f t="shared" si="78"/>
        <v/>
      </c>
      <c r="T145" s="284" t="str">
        <f t="shared" si="78"/>
        <v/>
      </c>
      <c r="U145" s="284" t="str">
        <f t="shared" si="78"/>
        <v/>
      </c>
      <c r="V145" s="284" t="str">
        <f t="shared" si="78"/>
        <v/>
      </c>
      <c r="W145" s="284" t="str">
        <f t="shared" si="78"/>
        <v/>
      </c>
      <c r="X145" s="284" t="str">
        <f t="shared" si="78"/>
        <v/>
      </c>
      <c r="Y145" s="284" t="str">
        <f t="shared" si="78"/>
        <v/>
      </c>
      <c r="Z145" s="284" t="str">
        <f t="shared" si="78"/>
        <v/>
      </c>
      <c r="AA145" s="284" t="str">
        <f t="shared" si="78"/>
        <v/>
      </c>
      <c r="AB145" s="284" t="str">
        <f t="shared" si="78"/>
        <v/>
      </c>
      <c r="AC145" s="284" t="str">
        <f t="shared" si="78"/>
        <v/>
      </c>
      <c r="AD145" s="284" t="str">
        <f t="shared" si="78"/>
        <v/>
      </c>
      <c r="AE145" s="284" t="str">
        <f t="shared" si="78"/>
        <v/>
      </c>
      <c r="AF145" s="284" t="str">
        <f t="shared" si="78"/>
        <v/>
      </c>
      <c r="AG145" s="284" t="str">
        <f t="shared" si="78"/>
        <v/>
      </c>
      <c r="AH145" s="284" t="str">
        <f t="shared" si="78"/>
        <v/>
      </c>
      <c r="AI145" s="284" t="str">
        <f t="shared" si="78"/>
        <v/>
      </c>
      <c r="AJ145" s="148" t="str">
        <f t="shared" si="78"/>
        <v/>
      </c>
      <c r="AK145" s="350" t="str">
        <f t="shared" si="78"/>
        <v/>
      </c>
      <c r="AL145" s="311" t="str">
        <f t="shared" si="78"/>
        <v/>
      </c>
      <c r="AM145" s="16"/>
    </row>
    <row r="146" spans="7:39" ht="20.100000000000001" customHeight="1" x14ac:dyDescent="0.2">
      <c r="G146" s="15"/>
      <c r="H146" s="42" t="str">
        <f t="shared" ref="H146:K146" si="79">IF(H107="","",H107)</f>
        <v/>
      </c>
      <c r="I146" s="43" t="str">
        <f t="shared" si="79"/>
        <v/>
      </c>
      <c r="J146" s="43" t="str">
        <f t="shared" si="79"/>
        <v/>
      </c>
      <c r="K146" s="148" t="str">
        <f t="shared" si="79"/>
        <v/>
      </c>
      <c r="L146" s="127" t="str">
        <f t="shared" ref="L146:AL146" si="80">IF(L107="","",IF(L107=0,0,(ROUND(L107,3-1-INT(LOG10(ABS(L107)))))))</f>
        <v/>
      </c>
      <c r="M146" s="284" t="str">
        <f t="shared" si="80"/>
        <v/>
      </c>
      <c r="N146" s="284" t="str">
        <f t="shared" si="80"/>
        <v/>
      </c>
      <c r="O146" s="284" t="str">
        <f t="shared" si="80"/>
        <v/>
      </c>
      <c r="P146" s="284" t="str">
        <f t="shared" si="80"/>
        <v/>
      </c>
      <c r="Q146" s="284" t="str">
        <f t="shared" si="80"/>
        <v/>
      </c>
      <c r="R146" s="284" t="str">
        <f t="shared" si="80"/>
        <v/>
      </c>
      <c r="S146" s="284" t="str">
        <f t="shared" si="80"/>
        <v/>
      </c>
      <c r="T146" s="284" t="str">
        <f t="shared" si="80"/>
        <v/>
      </c>
      <c r="U146" s="284" t="str">
        <f t="shared" si="80"/>
        <v/>
      </c>
      <c r="V146" s="284" t="str">
        <f t="shared" si="80"/>
        <v/>
      </c>
      <c r="W146" s="284" t="str">
        <f t="shared" si="80"/>
        <v/>
      </c>
      <c r="X146" s="284" t="str">
        <f t="shared" si="80"/>
        <v/>
      </c>
      <c r="Y146" s="284" t="str">
        <f t="shared" si="80"/>
        <v/>
      </c>
      <c r="Z146" s="284" t="str">
        <f t="shared" si="80"/>
        <v/>
      </c>
      <c r="AA146" s="284" t="str">
        <f t="shared" si="80"/>
        <v/>
      </c>
      <c r="AB146" s="284" t="str">
        <f t="shared" si="80"/>
        <v/>
      </c>
      <c r="AC146" s="284" t="str">
        <f t="shared" si="80"/>
        <v/>
      </c>
      <c r="AD146" s="284" t="str">
        <f t="shared" si="80"/>
        <v/>
      </c>
      <c r="AE146" s="284" t="str">
        <f t="shared" si="80"/>
        <v/>
      </c>
      <c r="AF146" s="284" t="str">
        <f t="shared" si="80"/>
        <v/>
      </c>
      <c r="AG146" s="284" t="str">
        <f t="shared" si="80"/>
        <v/>
      </c>
      <c r="AH146" s="284" t="str">
        <f t="shared" si="80"/>
        <v/>
      </c>
      <c r="AI146" s="284" t="str">
        <f t="shared" si="80"/>
        <v/>
      </c>
      <c r="AJ146" s="148" t="str">
        <f t="shared" si="80"/>
        <v/>
      </c>
      <c r="AK146" s="350" t="str">
        <f t="shared" si="80"/>
        <v/>
      </c>
      <c r="AL146" s="311" t="str">
        <f t="shared" si="80"/>
        <v/>
      </c>
      <c r="AM146" s="16"/>
    </row>
    <row r="147" spans="7:39" ht="20.100000000000001" customHeight="1" x14ac:dyDescent="0.2">
      <c r="G147" s="15"/>
      <c r="H147" s="42" t="str">
        <f t="shared" ref="H147:K147" si="81">IF(H108="","",H108)</f>
        <v/>
      </c>
      <c r="I147" s="43" t="str">
        <f t="shared" si="81"/>
        <v/>
      </c>
      <c r="J147" s="43" t="str">
        <f t="shared" si="81"/>
        <v/>
      </c>
      <c r="K147" s="148" t="str">
        <f t="shared" si="81"/>
        <v/>
      </c>
      <c r="L147" s="127" t="str">
        <f t="shared" ref="L147:AL147" si="82">IF(L108="","",IF(L108=0,0,(ROUND(L108,3-1-INT(LOG10(ABS(L108)))))))</f>
        <v/>
      </c>
      <c r="M147" s="284" t="str">
        <f t="shared" si="82"/>
        <v/>
      </c>
      <c r="N147" s="284" t="str">
        <f t="shared" si="82"/>
        <v/>
      </c>
      <c r="O147" s="284" t="str">
        <f t="shared" si="82"/>
        <v/>
      </c>
      <c r="P147" s="284" t="str">
        <f t="shared" si="82"/>
        <v/>
      </c>
      <c r="Q147" s="284" t="str">
        <f t="shared" si="82"/>
        <v/>
      </c>
      <c r="R147" s="284" t="str">
        <f t="shared" si="82"/>
        <v/>
      </c>
      <c r="S147" s="284" t="str">
        <f t="shared" si="82"/>
        <v/>
      </c>
      <c r="T147" s="284" t="str">
        <f t="shared" si="82"/>
        <v/>
      </c>
      <c r="U147" s="284" t="str">
        <f t="shared" si="82"/>
        <v/>
      </c>
      <c r="V147" s="284" t="str">
        <f t="shared" si="82"/>
        <v/>
      </c>
      <c r="W147" s="284" t="str">
        <f t="shared" si="82"/>
        <v/>
      </c>
      <c r="X147" s="284" t="str">
        <f t="shared" si="82"/>
        <v/>
      </c>
      <c r="Y147" s="284" t="str">
        <f t="shared" si="82"/>
        <v/>
      </c>
      <c r="Z147" s="284" t="str">
        <f t="shared" si="82"/>
        <v/>
      </c>
      <c r="AA147" s="284" t="str">
        <f t="shared" si="82"/>
        <v/>
      </c>
      <c r="AB147" s="284" t="str">
        <f t="shared" si="82"/>
        <v/>
      </c>
      <c r="AC147" s="284" t="str">
        <f t="shared" si="82"/>
        <v/>
      </c>
      <c r="AD147" s="284" t="str">
        <f t="shared" si="82"/>
        <v/>
      </c>
      <c r="AE147" s="284" t="str">
        <f t="shared" si="82"/>
        <v/>
      </c>
      <c r="AF147" s="284" t="str">
        <f t="shared" si="82"/>
        <v/>
      </c>
      <c r="AG147" s="284" t="str">
        <f t="shared" si="82"/>
        <v/>
      </c>
      <c r="AH147" s="284" t="str">
        <f t="shared" si="82"/>
        <v/>
      </c>
      <c r="AI147" s="284" t="str">
        <f t="shared" si="82"/>
        <v/>
      </c>
      <c r="AJ147" s="148" t="str">
        <f t="shared" si="82"/>
        <v/>
      </c>
      <c r="AK147" s="350" t="str">
        <f t="shared" si="82"/>
        <v/>
      </c>
      <c r="AL147" s="311" t="str">
        <f t="shared" si="82"/>
        <v/>
      </c>
      <c r="AM147" s="16"/>
    </row>
    <row r="148" spans="7:39" ht="20.100000000000001" customHeight="1" x14ac:dyDescent="0.2">
      <c r="G148" s="15"/>
      <c r="H148" s="42" t="str">
        <f t="shared" ref="H148:K148" si="83">IF(H109="","",H109)</f>
        <v/>
      </c>
      <c r="I148" s="43" t="str">
        <f t="shared" si="83"/>
        <v/>
      </c>
      <c r="J148" s="43" t="str">
        <f t="shared" si="83"/>
        <v/>
      </c>
      <c r="K148" s="148" t="str">
        <f t="shared" si="83"/>
        <v/>
      </c>
      <c r="L148" s="127" t="str">
        <f t="shared" ref="L148:AL148" si="84">IF(L109="","",IF(L109=0,0,(ROUND(L109,3-1-INT(LOG10(ABS(L109)))))))</f>
        <v/>
      </c>
      <c r="M148" s="284" t="str">
        <f t="shared" si="84"/>
        <v/>
      </c>
      <c r="N148" s="284" t="str">
        <f t="shared" si="84"/>
        <v/>
      </c>
      <c r="O148" s="284" t="str">
        <f t="shared" si="84"/>
        <v/>
      </c>
      <c r="P148" s="284" t="str">
        <f t="shared" si="84"/>
        <v/>
      </c>
      <c r="Q148" s="284" t="str">
        <f t="shared" si="84"/>
        <v/>
      </c>
      <c r="R148" s="284" t="str">
        <f t="shared" si="84"/>
        <v/>
      </c>
      <c r="S148" s="284" t="str">
        <f t="shared" si="84"/>
        <v/>
      </c>
      <c r="T148" s="284" t="str">
        <f t="shared" si="84"/>
        <v/>
      </c>
      <c r="U148" s="284" t="str">
        <f t="shared" si="84"/>
        <v/>
      </c>
      <c r="V148" s="284" t="str">
        <f t="shared" si="84"/>
        <v/>
      </c>
      <c r="W148" s="284" t="str">
        <f t="shared" si="84"/>
        <v/>
      </c>
      <c r="X148" s="284" t="str">
        <f t="shared" si="84"/>
        <v/>
      </c>
      <c r="Y148" s="284" t="str">
        <f t="shared" si="84"/>
        <v/>
      </c>
      <c r="Z148" s="284" t="str">
        <f t="shared" si="84"/>
        <v/>
      </c>
      <c r="AA148" s="284" t="str">
        <f t="shared" si="84"/>
        <v/>
      </c>
      <c r="AB148" s="284" t="str">
        <f t="shared" si="84"/>
        <v/>
      </c>
      <c r="AC148" s="284" t="str">
        <f t="shared" si="84"/>
        <v/>
      </c>
      <c r="AD148" s="284" t="str">
        <f t="shared" si="84"/>
        <v/>
      </c>
      <c r="AE148" s="284" t="str">
        <f t="shared" si="84"/>
        <v/>
      </c>
      <c r="AF148" s="284" t="str">
        <f t="shared" si="84"/>
        <v/>
      </c>
      <c r="AG148" s="284" t="str">
        <f t="shared" si="84"/>
        <v/>
      </c>
      <c r="AH148" s="284" t="str">
        <f t="shared" si="84"/>
        <v/>
      </c>
      <c r="AI148" s="284" t="str">
        <f t="shared" si="84"/>
        <v/>
      </c>
      <c r="AJ148" s="148" t="str">
        <f t="shared" si="84"/>
        <v/>
      </c>
      <c r="AK148" s="350" t="str">
        <f t="shared" si="84"/>
        <v/>
      </c>
      <c r="AL148" s="311" t="str">
        <f t="shared" si="84"/>
        <v/>
      </c>
      <c r="AM148" s="16"/>
    </row>
    <row r="149" spans="7:39" ht="20.100000000000001" customHeight="1" x14ac:dyDescent="0.2">
      <c r="G149" s="15"/>
      <c r="H149" s="42" t="str">
        <f t="shared" ref="H149:K149" si="85">IF(H110="","",H110)</f>
        <v/>
      </c>
      <c r="I149" s="43" t="str">
        <f t="shared" si="85"/>
        <v/>
      </c>
      <c r="J149" s="43" t="str">
        <f t="shared" si="85"/>
        <v/>
      </c>
      <c r="K149" s="148" t="str">
        <f t="shared" si="85"/>
        <v/>
      </c>
      <c r="L149" s="127" t="str">
        <f t="shared" ref="L149:AL149" si="86">IF(L110="","",IF(L110=0,0,(ROUND(L110,3-1-INT(LOG10(ABS(L110)))))))</f>
        <v/>
      </c>
      <c r="M149" s="284" t="str">
        <f t="shared" si="86"/>
        <v/>
      </c>
      <c r="N149" s="284" t="str">
        <f t="shared" si="86"/>
        <v/>
      </c>
      <c r="O149" s="284" t="str">
        <f t="shared" si="86"/>
        <v/>
      </c>
      <c r="P149" s="284" t="str">
        <f t="shared" si="86"/>
        <v/>
      </c>
      <c r="Q149" s="284" t="str">
        <f t="shared" si="86"/>
        <v/>
      </c>
      <c r="R149" s="284" t="str">
        <f t="shared" si="86"/>
        <v/>
      </c>
      <c r="S149" s="284" t="str">
        <f t="shared" si="86"/>
        <v/>
      </c>
      <c r="T149" s="284" t="str">
        <f t="shared" si="86"/>
        <v/>
      </c>
      <c r="U149" s="284" t="str">
        <f t="shared" si="86"/>
        <v/>
      </c>
      <c r="V149" s="284" t="str">
        <f t="shared" si="86"/>
        <v/>
      </c>
      <c r="W149" s="284" t="str">
        <f t="shared" si="86"/>
        <v/>
      </c>
      <c r="X149" s="284" t="str">
        <f t="shared" si="86"/>
        <v/>
      </c>
      <c r="Y149" s="284" t="str">
        <f t="shared" si="86"/>
        <v/>
      </c>
      <c r="Z149" s="284" t="str">
        <f t="shared" si="86"/>
        <v/>
      </c>
      <c r="AA149" s="284" t="str">
        <f t="shared" si="86"/>
        <v/>
      </c>
      <c r="AB149" s="284" t="str">
        <f t="shared" si="86"/>
        <v/>
      </c>
      <c r="AC149" s="284" t="str">
        <f t="shared" si="86"/>
        <v/>
      </c>
      <c r="AD149" s="284" t="str">
        <f t="shared" si="86"/>
        <v/>
      </c>
      <c r="AE149" s="284" t="str">
        <f t="shared" si="86"/>
        <v/>
      </c>
      <c r="AF149" s="284" t="str">
        <f t="shared" si="86"/>
        <v/>
      </c>
      <c r="AG149" s="284" t="str">
        <f t="shared" si="86"/>
        <v/>
      </c>
      <c r="AH149" s="284" t="str">
        <f t="shared" si="86"/>
        <v/>
      </c>
      <c r="AI149" s="284" t="str">
        <f t="shared" si="86"/>
        <v/>
      </c>
      <c r="AJ149" s="148" t="str">
        <f t="shared" si="86"/>
        <v/>
      </c>
      <c r="AK149" s="350" t="str">
        <f t="shared" si="86"/>
        <v/>
      </c>
      <c r="AL149" s="311" t="str">
        <f t="shared" si="86"/>
        <v/>
      </c>
      <c r="AM149" s="16"/>
    </row>
    <row r="150" spans="7:39" ht="20.100000000000001" customHeight="1" x14ac:dyDescent="0.2">
      <c r="G150" s="15"/>
      <c r="H150" s="42" t="str">
        <f t="shared" ref="H150:K150" si="87">IF(H111="","",H111)</f>
        <v/>
      </c>
      <c r="I150" s="43" t="str">
        <f t="shared" si="87"/>
        <v/>
      </c>
      <c r="J150" s="43" t="str">
        <f t="shared" si="87"/>
        <v/>
      </c>
      <c r="K150" s="148" t="str">
        <f t="shared" si="87"/>
        <v/>
      </c>
      <c r="L150" s="127" t="str">
        <f t="shared" ref="L150:AL150" si="88">IF(L111="","",IF(L111=0,0,(ROUND(L111,3-1-INT(LOG10(ABS(L111)))))))</f>
        <v/>
      </c>
      <c r="M150" s="284" t="str">
        <f t="shared" si="88"/>
        <v/>
      </c>
      <c r="N150" s="284" t="str">
        <f t="shared" si="88"/>
        <v/>
      </c>
      <c r="O150" s="284" t="str">
        <f t="shared" si="88"/>
        <v/>
      </c>
      <c r="P150" s="284" t="str">
        <f t="shared" si="88"/>
        <v/>
      </c>
      <c r="Q150" s="284" t="str">
        <f t="shared" si="88"/>
        <v/>
      </c>
      <c r="R150" s="284" t="str">
        <f t="shared" si="88"/>
        <v/>
      </c>
      <c r="S150" s="284" t="str">
        <f t="shared" si="88"/>
        <v/>
      </c>
      <c r="T150" s="284" t="str">
        <f t="shared" si="88"/>
        <v/>
      </c>
      <c r="U150" s="284" t="str">
        <f t="shared" si="88"/>
        <v/>
      </c>
      <c r="V150" s="284" t="str">
        <f t="shared" si="88"/>
        <v/>
      </c>
      <c r="W150" s="284" t="str">
        <f t="shared" si="88"/>
        <v/>
      </c>
      <c r="X150" s="284" t="str">
        <f t="shared" si="88"/>
        <v/>
      </c>
      <c r="Y150" s="284" t="str">
        <f t="shared" si="88"/>
        <v/>
      </c>
      <c r="Z150" s="284" t="str">
        <f t="shared" si="88"/>
        <v/>
      </c>
      <c r="AA150" s="284" t="str">
        <f t="shared" si="88"/>
        <v/>
      </c>
      <c r="AB150" s="284" t="str">
        <f t="shared" si="88"/>
        <v/>
      </c>
      <c r="AC150" s="284" t="str">
        <f t="shared" si="88"/>
        <v/>
      </c>
      <c r="AD150" s="284" t="str">
        <f t="shared" si="88"/>
        <v/>
      </c>
      <c r="AE150" s="284" t="str">
        <f t="shared" si="88"/>
        <v/>
      </c>
      <c r="AF150" s="284" t="str">
        <f t="shared" si="88"/>
        <v/>
      </c>
      <c r="AG150" s="284" t="str">
        <f t="shared" si="88"/>
        <v/>
      </c>
      <c r="AH150" s="284" t="str">
        <f t="shared" si="88"/>
        <v/>
      </c>
      <c r="AI150" s="284" t="str">
        <f t="shared" si="88"/>
        <v/>
      </c>
      <c r="AJ150" s="148" t="str">
        <f t="shared" si="88"/>
        <v/>
      </c>
      <c r="AK150" s="350" t="str">
        <f t="shared" si="88"/>
        <v/>
      </c>
      <c r="AL150" s="311" t="str">
        <f t="shared" si="88"/>
        <v/>
      </c>
      <c r="AM150" s="16"/>
    </row>
    <row r="151" spans="7:39" ht="20.100000000000001" customHeight="1" x14ac:dyDescent="0.2">
      <c r="G151" s="15"/>
      <c r="H151" s="42" t="str">
        <f t="shared" ref="H151:K151" si="89">IF(H112="","",H112)</f>
        <v/>
      </c>
      <c r="I151" s="43" t="str">
        <f t="shared" si="89"/>
        <v/>
      </c>
      <c r="J151" s="43" t="str">
        <f t="shared" si="89"/>
        <v/>
      </c>
      <c r="K151" s="148" t="str">
        <f t="shared" si="89"/>
        <v/>
      </c>
      <c r="L151" s="127" t="str">
        <f t="shared" ref="L151:AL151" si="90">IF(L112="","",IF(L112=0,0,(ROUND(L112,3-1-INT(LOG10(ABS(L112)))))))</f>
        <v/>
      </c>
      <c r="M151" s="284" t="str">
        <f t="shared" si="90"/>
        <v/>
      </c>
      <c r="N151" s="284" t="str">
        <f t="shared" si="90"/>
        <v/>
      </c>
      <c r="O151" s="284" t="str">
        <f t="shared" si="90"/>
        <v/>
      </c>
      <c r="P151" s="284" t="str">
        <f t="shared" si="90"/>
        <v/>
      </c>
      <c r="Q151" s="284" t="str">
        <f t="shared" si="90"/>
        <v/>
      </c>
      <c r="R151" s="284" t="str">
        <f t="shared" si="90"/>
        <v/>
      </c>
      <c r="S151" s="284" t="str">
        <f t="shared" si="90"/>
        <v/>
      </c>
      <c r="T151" s="284" t="str">
        <f t="shared" si="90"/>
        <v/>
      </c>
      <c r="U151" s="284" t="str">
        <f t="shared" si="90"/>
        <v/>
      </c>
      <c r="V151" s="284" t="str">
        <f t="shared" si="90"/>
        <v/>
      </c>
      <c r="W151" s="284" t="str">
        <f t="shared" si="90"/>
        <v/>
      </c>
      <c r="X151" s="284" t="str">
        <f t="shared" si="90"/>
        <v/>
      </c>
      <c r="Y151" s="284" t="str">
        <f t="shared" si="90"/>
        <v/>
      </c>
      <c r="Z151" s="284" t="str">
        <f t="shared" si="90"/>
        <v/>
      </c>
      <c r="AA151" s="284" t="str">
        <f t="shared" si="90"/>
        <v/>
      </c>
      <c r="AB151" s="284" t="str">
        <f t="shared" si="90"/>
        <v/>
      </c>
      <c r="AC151" s="284" t="str">
        <f t="shared" si="90"/>
        <v/>
      </c>
      <c r="AD151" s="284" t="str">
        <f t="shared" si="90"/>
        <v/>
      </c>
      <c r="AE151" s="284" t="str">
        <f t="shared" si="90"/>
        <v/>
      </c>
      <c r="AF151" s="284" t="str">
        <f t="shared" si="90"/>
        <v/>
      </c>
      <c r="AG151" s="284" t="str">
        <f t="shared" si="90"/>
        <v/>
      </c>
      <c r="AH151" s="284" t="str">
        <f t="shared" si="90"/>
        <v/>
      </c>
      <c r="AI151" s="284" t="str">
        <f t="shared" si="90"/>
        <v/>
      </c>
      <c r="AJ151" s="148" t="str">
        <f t="shared" si="90"/>
        <v/>
      </c>
      <c r="AK151" s="350" t="str">
        <f t="shared" si="90"/>
        <v/>
      </c>
      <c r="AL151" s="311" t="str">
        <f t="shared" si="90"/>
        <v/>
      </c>
      <c r="AM151" s="16"/>
    </row>
    <row r="152" spans="7:39" ht="20.100000000000001" customHeight="1" x14ac:dyDescent="0.2">
      <c r="G152" s="15"/>
      <c r="H152" s="42" t="str">
        <f t="shared" ref="H152:K152" si="91">IF(H113="","",H113)</f>
        <v/>
      </c>
      <c r="I152" s="43" t="str">
        <f t="shared" si="91"/>
        <v/>
      </c>
      <c r="J152" s="43" t="str">
        <f t="shared" si="91"/>
        <v/>
      </c>
      <c r="K152" s="148" t="str">
        <f t="shared" si="91"/>
        <v/>
      </c>
      <c r="L152" s="127" t="str">
        <f t="shared" ref="L152:AL152" si="92">IF(L113="","",IF(L113=0,0,(ROUND(L113,3-1-INT(LOG10(ABS(L113)))))))</f>
        <v/>
      </c>
      <c r="M152" s="284" t="str">
        <f t="shared" si="92"/>
        <v/>
      </c>
      <c r="N152" s="284" t="str">
        <f t="shared" si="92"/>
        <v/>
      </c>
      <c r="O152" s="284" t="str">
        <f t="shared" si="92"/>
        <v/>
      </c>
      <c r="P152" s="284" t="str">
        <f t="shared" si="92"/>
        <v/>
      </c>
      <c r="Q152" s="284" t="str">
        <f t="shared" si="92"/>
        <v/>
      </c>
      <c r="R152" s="284" t="str">
        <f t="shared" si="92"/>
        <v/>
      </c>
      <c r="S152" s="284" t="str">
        <f t="shared" si="92"/>
        <v/>
      </c>
      <c r="T152" s="284" t="str">
        <f t="shared" si="92"/>
        <v/>
      </c>
      <c r="U152" s="284" t="str">
        <f t="shared" si="92"/>
        <v/>
      </c>
      <c r="V152" s="284" t="str">
        <f t="shared" si="92"/>
        <v/>
      </c>
      <c r="W152" s="284" t="str">
        <f t="shared" si="92"/>
        <v/>
      </c>
      <c r="X152" s="284" t="str">
        <f t="shared" si="92"/>
        <v/>
      </c>
      <c r="Y152" s="284" t="str">
        <f t="shared" si="92"/>
        <v/>
      </c>
      <c r="Z152" s="284" t="str">
        <f t="shared" si="92"/>
        <v/>
      </c>
      <c r="AA152" s="284" t="str">
        <f t="shared" si="92"/>
        <v/>
      </c>
      <c r="AB152" s="284" t="str">
        <f t="shared" si="92"/>
        <v/>
      </c>
      <c r="AC152" s="284" t="str">
        <f t="shared" si="92"/>
        <v/>
      </c>
      <c r="AD152" s="284" t="str">
        <f t="shared" si="92"/>
        <v/>
      </c>
      <c r="AE152" s="284" t="str">
        <f t="shared" si="92"/>
        <v/>
      </c>
      <c r="AF152" s="284" t="str">
        <f t="shared" si="92"/>
        <v/>
      </c>
      <c r="AG152" s="284" t="str">
        <f t="shared" si="92"/>
        <v/>
      </c>
      <c r="AH152" s="284" t="str">
        <f t="shared" si="92"/>
        <v/>
      </c>
      <c r="AI152" s="284" t="str">
        <f t="shared" si="92"/>
        <v/>
      </c>
      <c r="AJ152" s="148" t="str">
        <f t="shared" si="92"/>
        <v/>
      </c>
      <c r="AK152" s="350" t="str">
        <f t="shared" si="92"/>
        <v/>
      </c>
      <c r="AL152" s="311" t="str">
        <f t="shared" si="92"/>
        <v/>
      </c>
      <c r="AM152" s="16"/>
    </row>
    <row r="153" spans="7:39" ht="20.100000000000001" customHeight="1" x14ac:dyDescent="0.2">
      <c r="G153" s="15"/>
      <c r="H153" s="42" t="str">
        <f t="shared" ref="H153:K153" si="93">IF(H114="","",H114)</f>
        <v/>
      </c>
      <c r="I153" s="43" t="str">
        <f t="shared" si="93"/>
        <v/>
      </c>
      <c r="J153" s="43" t="str">
        <f t="shared" si="93"/>
        <v/>
      </c>
      <c r="K153" s="148" t="str">
        <f t="shared" si="93"/>
        <v/>
      </c>
      <c r="L153" s="127" t="str">
        <f t="shared" ref="L153:AL153" si="94">IF(L114="","",IF(L114=0,0,(ROUND(L114,3-1-INT(LOG10(ABS(L114)))))))</f>
        <v/>
      </c>
      <c r="M153" s="284" t="str">
        <f t="shared" si="94"/>
        <v/>
      </c>
      <c r="N153" s="284" t="str">
        <f t="shared" si="94"/>
        <v/>
      </c>
      <c r="O153" s="284" t="str">
        <f t="shared" si="94"/>
        <v/>
      </c>
      <c r="P153" s="284" t="str">
        <f t="shared" si="94"/>
        <v/>
      </c>
      <c r="Q153" s="284" t="str">
        <f t="shared" si="94"/>
        <v/>
      </c>
      <c r="R153" s="284" t="str">
        <f t="shared" si="94"/>
        <v/>
      </c>
      <c r="S153" s="284" t="str">
        <f t="shared" si="94"/>
        <v/>
      </c>
      <c r="T153" s="284" t="str">
        <f t="shared" si="94"/>
        <v/>
      </c>
      <c r="U153" s="284" t="str">
        <f t="shared" si="94"/>
        <v/>
      </c>
      <c r="V153" s="284" t="str">
        <f t="shared" si="94"/>
        <v/>
      </c>
      <c r="W153" s="284" t="str">
        <f t="shared" si="94"/>
        <v/>
      </c>
      <c r="X153" s="284" t="str">
        <f t="shared" si="94"/>
        <v/>
      </c>
      <c r="Y153" s="284" t="str">
        <f t="shared" si="94"/>
        <v/>
      </c>
      <c r="Z153" s="284" t="str">
        <f t="shared" si="94"/>
        <v/>
      </c>
      <c r="AA153" s="284" t="str">
        <f t="shared" si="94"/>
        <v/>
      </c>
      <c r="AB153" s="284" t="str">
        <f t="shared" si="94"/>
        <v/>
      </c>
      <c r="AC153" s="284" t="str">
        <f t="shared" si="94"/>
        <v/>
      </c>
      <c r="AD153" s="284" t="str">
        <f t="shared" si="94"/>
        <v/>
      </c>
      <c r="AE153" s="284" t="str">
        <f t="shared" si="94"/>
        <v/>
      </c>
      <c r="AF153" s="284" t="str">
        <f t="shared" si="94"/>
        <v/>
      </c>
      <c r="AG153" s="284" t="str">
        <f t="shared" si="94"/>
        <v/>
      </c>
      <c r="AH153" s="284" t="str">
        <f t="shared" si="94"/>
        <v/>
      </c>
      <c r="AI153" s="284" t="str">
        <f t="shared" si="94"/>
        <v/>
      </c>
      <c r="AJ153" s="148" t="str">
        <f t="shared" si="94"/>
        <v/>
      </c>
      <c r="AK153" s="350" t="str">
        <f t="shared" si="94"/>
        <v/>
      </c>
      <c r="AL153" s="311" t="str">
        <f t="shared" si="94"/>
        <v/>
      </c>
      <c r="AM153" s="16"/>
    </row>
    <row r="154" spans="7:39" ht="20.100000000000001" customHeight="1" x14ac:dyDescent="0.2">
      <c r="G154" s="15"/>
      <c r="H154" s="42" t="str">
        <f t="shared" ref="H154:K154" si="95">IF(H115="","",H115)</f>
        <v/>
      </c>
      <c r="I154" s="43" t="str">
        <f t="shared" si="95"/>
        <v/>
      </c>
      <c r="J154" s="43" t="str">
        <f t="shared" si="95"/>
        <v/>
      </c>
      <c r="K154" s="148" t="str">
        <f t="shared" si="95"/>
        <v/>
      </c>
      <c r="L154" s="127" t="str">
        <f t="shared" ref="L154:AL154" si="96">IF(L115="","",IF(L115=0,0,(ROUND(L115,3-1-INT(LOG10(ABS(L115)))))))</f>
        <v/>
      </c>
      <c r="M154" s="284" t="str">
        <f t="shared" si="96"/>
        <v/>
      </c>
      <c r="N154" s="284" t="str">
        <f t="shared" si="96"/>
        <v/>
      </c>
      <c r="O154" s="284" t="str">
        <f t="shared" si="96"/>
        <v/>
      </c>
      <c r="P154" s="284" t="str">
        <f t="shared" si="96"/>
        <v/>
      </c>
      <c r="Q154" s="284" t="str">
        <f t="shared" si="96"/>
        <v/>
      </c>
      <c r="R154" s="284" t="str">
        <f t="shared" si="96"/>
        <v/>
      </c>
      <c r="S154" s="284" t="str">
        <f t="shared" si="96"/>
        <v/>
      </c>
      <c r="T154" s="284" t="str">
        <f t="shared" si="96"/>
        <v/>
      </c>
      <c r="U154" s="284" t="str">
        <f t="shared" si="96"/>
        <v/>
      </c>
      <c r="V154" s="284" t="str">
        <f t="shared" si="96"/>
        <v/>
      </c>
      <c r="W154" s="284" t="str">
        <f t="shared" si="96"/>
        <v/>
      </c>
      <c r="X154" s="284" t="str">
        <f t="shared" si="96"/>
        <v/>
      </c>
      <c r="Y154" s="284" t="str">
        <f t="shared" si="96"/>
        <v/>
      </c>
      <c r="Z154" s="284" t="str">
        <f t="shared" si="96"/>
        <v/>
      </c>
      <c r="AA154" s="284" t="str">
        <f t="shared" si="96"/>
        <v/>
      </c>
      <c r="AB154" s="284" t="str">
        <f t="shared" si="96"/>
        <v/>
      </c>
      <c r="AC154" s="284" t="str">
        <f t="shared" si="96"/>
        <v/>
      </c>
      <c r="AD154" s="284" t="str">
        <f t="shared" si="96"/>
        <v/>
      </c>
      <c r="AE154" s="284" t="str">
        <f t="shared" si="96"/>
        <v/>
      </c>
      <c r="AF154" s="284" t="str">
        <f t="shared" si="96"/>
        <v/>
      </c>
      <c r="AG154" s="284" t="str">
        <f t="shared" si="96"/>
        <v/>
      </c>
      <c r="AH154" s="284" t="str">
        <f t="shared" si="96"/>
        <v/>
      </c>
      <c r="AI154" s="284" t="str">
        <f t="shared" si="96"/>
        <v/>
      </c>
      <c r="AJ154" s="148" t="str">
        <f t="shared" si="96"/>
        <v/>
      </c>
      <c r="AK154" s="350" t="str">
        <f t="shared" si="96"/>
        <v/>
      </c>
      <c r="AL154" s="311" t="str">
        <f t="shared" si="96"/>
        <v/>
      </c>
      <c r="AM154" s="16"/>
    </row>
    <row r="155" spans="7:39" ht="20.100000000000001" customHeight="1" x14ac:dyDescent="0.2">
      <c r="G155" s="15"/>
      <c r="H155" s="42" t="str">
        <f t="shared" ref="H155:K155" si="97">IF(H116="","",H116)</f>
        <v/>
      </c>
      <c r="I155" s="43" t="str">
        <f t="shared" si="97"/>
        <v/>
      </c>
      <c r="J155" s="43" t="str">
        <f t="shared" si="97"/>
        <v/>
      </c>
      <c r="K155" s="148" t="str">
        <f t="shared" si="97"/>
        <v/>
      </c>
      <c r="L155" s="127" t="str">
        <f t="shared" ref="L155:AL155" si="98">IF(L116="","",IF(L116=0,0,(ROUND(L116,3-1-INT(LOG10(ABS(L116)))))))</f>
        <v/>
      </c>
      <c r="M155" s="284" t="str">
        <f t="shared" si="98"/>
        <v/>
      </c>
      <c r="N155" s="284" t="str">
        <f t="shared" si="98"/>
        <v/>
      </c>
      <c r="O155" s="284" t="str">
        <f t="shared" si="98"/>
        <v/>
      </c>
      <c r="P155" s="284" t="str">
        <f t="shared" si="98"/>
        <v/>
      </c>
      <c r="Q155" s="284" t="str">
        <f t="shared" si="98"/>
        <v/>
      </c>
      <c r="R155" s="284" t="str">
        <f t="shared" si="98"/>
        <v/>
      </c>
      <c r="S155" s="284" t="str">
        <f t="shared" si="98"/>
        <v/>
      </c>
      <c r="T155" s="284" t="str">
        <f t="shared" si="98"/>
        <v/>
      </c>
      <c r="U155" s="284" t="str">
        <f t="shared" si="98"/>
        <v/>
      </c>
      <c r="V155" s="284" t="str">
        <f t="shared" si="98"/>
        <v/>
      </c>
      <c r="W155" s="284" t="str">
        <f t="shared" si="98"/>
        <v/>
      </c>
      <c r="X155" s="284" t="str">
        <f t="shared" si="98"/>
        <v/>
      </c>
      <c r="Y155" s="284" t="str">
        <f t="shared" si="98"/>
        <v/>
      </c>
      <c r="Z155" s="284" t="str">
        <f t="shared" si="98"/>
        <v/>
      </c>
      <c r="AA155" s="284" t="str">
        <f t="shared" si="98"/>
        <v/>
      </c>
      <c r="AB155" s="284" t="str">
        <f t="shared" si="98"/>
        <v/>
      </c>
      <c r="AC155" s="284" t="str">
        <f t="shared" si="98"/>
        <v/>
      </c>
      <c r="AD155" s="284" t="str">
        <f t="shared" si="98"/>
        <v/>
      </c>
      <c r="AE155" s="284" t="str">
        <f t="shared" si="98"/>
        <v/>
      </c>
      <c r="AF155" s="284" t="str">
        <f t="shared" si="98"/>
        <v/>
      </c>
      <c r="AG155" s="284" t="str">
        <f t="shared" si="98"/>
        <v/>
      </c>
      <c r="AH155" s="284" t="str">
        <f t="shared" si="98"/>
        <v/>
      </c>
      <c r="AI155" s="284" t="str">
        <f t="shared" si="98"/>
        <v/>
      </c>
      <c r="AJ155" s="148" t="str">
        <f t="shared" si="98"/>
        <v/>
      </c>
      <c r="AK155" s="350" t="str">
        <f t="shared" si="98"/>
        <v/>
      </c>
      <c r="AL155" s="311" t="str">
        <f t="shared" si="98"/>
        <v/>
      </c>
      <c r="AM155" s="16"/>
    </row>
    <row r="156" spans="7:39" ht="36.75" customHeight="1" x14ac:dyDescent="0.2">
      <c r="G156" s="15"/>
      <c r="H156" s="42" t="str">
        <f t="shared" ref="H156:K156" si="99">IF(H117="","",H117)</f>
        <v/>
      </c>
      <c r="I156" s="43" t="str">
        <f t="shared" si="99"/>
        <v/>
      </c>
      <c r="J156" s="43" t="str">
        <f t="shared" si="99"/>
        <v/>
      </c>
      <c r="K156" s="148" t="str">
        <f t="shared" si="99"/>
        <v/>
      </c>
      <c r="L156" s="127" t="str">
        <f t="shared" ref="L156:AL156" si="100">IF(L117="","",IF(L117=0,0,(ROUND(L117,3-1-INT(LOG10(ABS(L117)))))))</f>
        <v/>
      </c>
      <c r="M156" s="284" t="str">
        <f t="shared" si="100"/>
        <v/>
      </c>
      <c r="N156" s="284" t="str">
        <f t="shared" si="100"/>
        <v/>
      </c>
      <c r="O156" s="284" t="str">
        <f t="shared" si="100"/>
        <v/>
      </c>
      <c r="P156" s="284" t="str">
        <f t="shared" si="100"/>
        <v/>
      </c>
      <c r="Q156" s="284" t="str">
        <f t="shared" si="100"/>
        <v/>
      </c>
      <c r="R156" s="284" t="str">
        <f t="shared" si="100"/>
        <v/>
      </c>
      <c r="S156" s="284" t="str">
        <f t="shared" si="100"/>
        <v/>
      </c>
      <c r="T156" s="284" t="str">
        <f t="shared" si="100"/>
        <v/>
      </c>
      <c r="U156" s="284" t="str">
        <f t="shared" si="100"/>
        <v/>
      </c>
      <c r="V156" s="284" t="str">
        <f t="shared" si="100"/>
        <v/>
      </c>
      <c r="W156" s="284" t="str">
        <f t="shared" si="100"/>
        <v/>
      </c>
      <c r="X156" s="284" t="str">
        <f t="shared" si="100"/>
        <v/>
      </c>
      <c r="Y156" s="284" t="str">
        <f t="shared" si="100"/>
        <v/>
      </c>
      <c r="Z156" s="284" t="str">
        <f t="shared" si="100"/>
        <v/>
      </c>
      <c r="AA156" s="284" t="str">
        <f t="shared" si="100"/>
        <v/>
      </c>
      <c r="AB156" s="284" t="str">
        <f t="shared" si="100"/>
        <v/>
      </c>
      <c r="AC156" s="284" t="str">
        <f t="shared" si="100"/>
        <v/>
      </c>
      <c r="AD156" s="284" t="str">
        <f t="shared" si="100"/>
        <v/>
      </c>
      <c r="AE156" s="284" t="str">
        <f t="shared" si="100"/>
        <v/>
      </c>
      <c r="AF156" s="284" t="str">
        <f t="shared" si="100"/>
        <v/>
      </c>
      <c r="AG156" s="284" t="str">
        <f t="shared" si="100"/>
        <v/>
      </c>
      <c r="AH156" s="284" t="str">
        <f t="shared" si="100"/>
        <v/>
      </c>
      <c r="AI156" s="284" t="str">
        <f t="shared" si="100"/>
        <v/>
      </c>
      <c r="AJ156" s="148" t="str">
        <f t="shared" si="100"/>
        <v/>
      </c>
      <c r="AK156" s="350" t="str">
        <f t="shared" si="100"/>
        <v/>
      </c>
      <c r="AL156" s="311" t="str">
        <f t="shared" si="100"/>
        <v/>
      </c>
      <c r="AM156" s="16"/>
    </row>
    <row r="157" spans="7:39" ht="24" customHeight="1" x14ac:dyDescent="0.2">
      <c r="G157" s="15"/>
      <c r="H157" s="42" t="str">
        <f t="shared" ref="H157:K157" si="101">IF(H118="","",H118)</f>
        <v/>
      </c>
      <c r="I157" s="43" t="str">
        <f t="shared" si="101"/>
        <v/>
      </c>
      <c r="J157" s="43" t="str">
        <f t="shared" si="101"/>
        <v/>
      </c>
      <c r="K157" s="148" t="str">
        <f t="shared" si="101"/>
        <v/>
      </c>
      <c r="L157" s="127" t="str">
        <f t="shared" ref="L157:AL157" si="102">IF(L118="","",IF(L118=0,0,(ROUND(L118,3-1-INT(LOG10(ABS(L118)))))))</f>
        <v/>
      </c>
      <c r="M157" s="284" t="str">
        <f t="shared" si="102"/>
        <v/>
      </c>
      <c r="N157" s="284" t="str">
        <f t="shared" si="102"/>
        <v/>
      </c>
      <c r="O157" s="284" t="str">
        <f t="shared" si="102"/>
        <v/>
      </c>
      <c r="P157" s="284" t="str">
        <f t="shared" si="102"/>
        <v/>
      </c>
      <c r="Q157" s="284" t="str">
        <f t="shared" si="102"/>
        <v/>
      </c>
      <c r="R157" s="284" t="str">
        <f t="shared" si="102"/>
        <v/>
      </c>
      <c r="S157" s="284" t="str">
        <f t="shared" si="102"/>
        <v/>
      </c>
      <c r="T157" s="284" t="str">
        <f t="shared" si="102"/>
        <v/>
      </c>
      <c r="U157" s="284" t="str">
        <f t="shared" si="102"/>
        <v/>
      </c>
      <c r="V157" s="284" t="str">
        <f t="shared" si="102"/>
        <v/>
      </c>
      <c r="W157" s="284" t="str">
        <f t="shared" si="102"/>
        <v/>
      </c>
      <c r="X157" s="284" t="str">
        <f t="shared" si="102"/>
        <v/>
      </c>
      <c r="Y157" s="284" t="str">
        <f t="shared" si="102"/>
        <v/>
      </c>
      <c r="Z157" s="284" t="str">
        <f t="shared" si="102"/>
        <v/>
      </c>
      <c r="AA157" s="284" t="str">
        <f t="shared" si="102"/>
        <v/>
      </c>
      <c r="AB157" s="284" t="str">
        <f t="shared" si="102"/>
        <v/>
      </c>
      <c r="AC157" s="284" t="str">
        <f t="shared" si="102"/>
        <v/>
      </c>
      <c r="AD157" s="284" t="str">
        <f t="shared" si="102"/>
        <v/>
      </c>
      <c r="AE157" s="284" t="str">
        <f t="shared" si="102"/>
        <v/>
      </c>
      <c r="AF157" s="284" t="str">
        <f t="shared" si="102"/>
        <v/>
      </c>
      <c r="AG157" s="284" t="str">
        <f t="shared" si="102"/>
        <v/>
      </c>
      <c r="AH157" s="284" t="str">
        <f t="shared" si="102"/>
        <v/>
      </c>
      <c r="AI157" s="284" t="str">
        <f t="shared" si="102"/>
        <v/>
      </c>
      <c r="AJ157" s="148" t="str">
        <f t="shared" si="102"/>
        <v/>
      </c>
      <c r="AK157" s="350" t="str">
        <f t="shared" si="102"/>
        <v/>
      </c>
      <c r="AL157" s="311" t="str">
        <f t="shared" si="102"/>
        <v/>
      </c>
      <c r="AM157" s="16"/>
    </row>
    <row r="158" spans="7:39" ht="20.100000000000001" customHeight="1" thickBot="1" x14ac:dyDescent="0.25">
      <c r="G158" s="15"/>
      <c r="H158" s="47" t="str">
        <f t="shared" ref="H158:K158" si="103">IF(H119="","",H119)</f>
        <v/>
      </c>
      <c r="I158" s="48" t="str">
        <f t="shared" si="103"/>
        <v/>
      </c>
      <c r="J158" s="48" t="str">
        <f t="shared" si="103"/>
        <v/>
      </c>
      <c r="K158" s="149" t="str">
        <f t="shared" si="103"/>
        <v/>
      </c>
      <c r="L158" s="128" t="str">
        <f t="shared" ref="L158:AL158" si="104">IF(L119="","",IF(L119=0,0,(ROUND(L119,3-1-INT(LOG10(ABS(L119)))))))</f>
        <v/>
      </c>
      <c r="M158" s="286" t="str">
        <f t="shared" si="104"/>
        <v/>
      </c>
      <c r="N158" s="286" t="str">
        <f t="shared" si="104"/>
        <v/>
      </c>
      <c r="O158" s="286" t="str">
        <f t="shared" si="104"/>
        <v/>
      </c>
      <c r="P158" s="286" t="str">
        <f t="shared" si="104"/>
        <v/>
      </c>
      <c r="Q158" s="286" t="str">
        <f t="shared" si="104"/>
        <v/>
      </c>
      <c r="R158" s="286" t="str">
        <f t="shared" si="104"/>
        <v/>
      </c>
      <c r="S158" s="286" t="str">
        <f t="shared" si="104"/>
        <v/>
      </c>
      <c r="T158" s="286" t="str">
        <f t="shared" si="104"/>
        <v/>
      </c>
      <c r="U158" s="286" t="str">
        <f t="shared" si="104"/>
        <v/>
      </c>
      <c r="V158" s="286" t="str">
        <f t="shared" si="104"/>
        <v/>
      </c>
      <c r="W158" s="286" t="str">
        <f t="shared" si="104"/>
        <v/>
      </c>
      <c r="X158" s="286" t="str">
        <f t="shared" si="104"/>
        <v/>
      </c>
      <c r="Y158" s="286" t="str">
        <f t="shared" si="104"/>
        <v/>
      </c>
      <c r="Z158" s="286" t="str">
        <f t="shared" si="104"/>
        <v/>
      </c>
      <c r="AA158" s="286" t="str">
        <f t="shared" si="104"/>
        <v/>
      </c>
      <c r="AB158" s="286" t="str">
        <f t="shared" si="104"/>
        <v/>
      </c>
      <c r="AC158" s="286" t="str">
        <f t="shared" si="104"/>
        <v/>
      </c>
      <c r="AD158" s="286" t="str">
        <f t="shared" si="104"/>
        <v/>
      </c>
      <c r="AE158" s="286" t="str">
        <f t="shared" si="104"/>
        <v/>
      </c>
      <c r="AF158" s="286" t="str">
        <f t="shared" si="104"/>
        <v/>
      </c>
      <c r="AG158" s="286" t="str">
        <f t="shared" si="104"/>
        <v/>
      </c>
      <c r="AH158" s="286" t="str">
        <f t="shared" si="104"/>
        <v/>
      </c>
      <c r="AI158" s="286" t="str">
        <f t="shared" si="104"/>
        <v/>
      </c>
      <c r="AJ158" s="149" t="str">
        <f t="shared" si="104"/>
        <v/>
      </c>
      <c r="AK158" s="351" t="str">
        <f t="shared" si="104"/>
        <v/>
      </c>
      <c r="AL158" s="312" t="str">
        <f t="shared" si="104"/>
        <v/>
      </c>
      <c r="AM158" s="16"/>
    </row>
    <row r="159" spans="7:39" ht="20.100000000000001" customHeight="1" thickBot="1" x14ac:dyDescent="0.25">
      <c r="G159" s="15"/>
      <c r="H159" s="32"/>
      <c r="I159" s="33"/>
      <c r="J159" s="426" t="s">
        <v>39</v>
      </c>
      <c r="K159" s="150"/>
      <c r="L159" s="298" t="str">
        <f t="shared" ref="L159:AL159" si="105">IF(COUNT(L129:L158)&lt;1,"", AVERAGE(L129:L158))</f>
        <v/>
      </c>
      <c r="M159" s="299" t="str">
        <f t="shared" si="105"/>
        <v/>
      </c>
      <c r="N159" s="299" t="str">
        <f t="shared" si="105"/>
        <v/>
      </c>
      <c r="O159" s="299" t="str">
        <f t="shared" si="105"/>
        <v/>
      </c>
      <c r="P159" s="333" t="str">
        <f t="shared" si="105"/>
        <v/>
      </c>
      <c r="Q159" s="299" t="str">
        <f t="shared" si="105"/>
        <v/>
      </c>
      <c r="R159" s="299" t="str">
        <f t="shared" si="105"/>
        <v/>
      </c>
      <c r="S159" s="299" t="str">
        <f t="shared" si="105"/>
        <v/>
      </c>
      <c r="T159" s="299" t="str">
        <f t="shared" si="105"/>
        <v/>
      </c>
      <c r="U159" s="299" t="str">
        <f t="shared" si="105"/>
        <v/>
      </c>
      <c r="V159" s="299" t="str">
        <f t="shared" si="105"/>
        <v/>
      </c>
      <c r="W159" s="299" t="str">
        <f t="shared" si="105"/>
        <v/>
      </c>
      <c r="X159" s="299" t="str">
        <f t="shared" si="105"/>
        <v/>
      </c>
      <c r="Y159" s="299" t="str">
        <f t="shared" si="105"/>
        <v/>
      </c>
      <c r="Z159" s="299" t="str">
        <f t="shared" si="105"/>
        <v/>
      </c>
      <c r="AA159" s="299" t="str">
        <f t="shared" si="105"/>
        <v/>
      </c>
      <c r="AB159" s="299" t="str">
        <f t="shared" si="105"/>
        <v/>
      </c>
      <c r="AC159" s="299" t="str">
        <f t="shared" si="105"/>
        <v/>
      </c>
      <c r="AD159" s="299" t="str">
        <f t="shared" si="105"/>
        <v/>
      </c>
      <c r="AE159" s="299" t="str">
        <f t="shared" si="105"/>
        <v/>
      </c>
      <c r="AF159" s="299" t="str">
        <f t="shared" si="105"/>
        <v/>
      </c>
      <c r="AG159" s="299" t="str">
        <f t="shared" si="105"/>
        <v/>
      </c>
      <c r="AH159" s="299" t="str">
        <f t="shared" si="105"/>
        <v/>
      </c>
      <c r="AI159" s="299" t="str">
        <f t="shared" si="105"/>
        <v/>
      </c>
      <c r="AJ159" s="317" t="str">
        <f t="shared" si="105"/>
        <v/>
      </c>
      <c r="AK159" s="317" t="str">
        <f t="shared" si="105"/>
        <v/>
      </c>
      <c r="AL159" s="313" t="str">
        <f t="shared" si="105"/>
        <v/>
      </c>
      <c r="AM159" s="16"/>
    </row>
    <row r="160" spans="7:39" ht="20.100000000000001" customHeight="1" thickBot="1" x14ac:dyDescent="0.25">
      <c r="G160" s="20"/>
      <c r="H160" s="54"/>
      <c r="I160" s="54"/>
      <c r="J160" s="54"/>
      <c r="K160" s="154"/>
      <c r="L160" s="300"/>
      <c r="M160" s="300"/>
      <c r="N160" s="300"/>
      <c r="O160" s="300"/>
      <c r="P160" s="300"/>
      <c r="Q160" s="300"/>
      <c r="R160" s="300"/>
      <c r="S160" s="300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  <c r="AK160" s="153"/>
      <c r="AL160" s="153"/>
      <c r="AM160" s="18"/>
    </row>
    <row r="161" spans="7:39" ht="20.100000000000001" customHeight="1" x14ac:dyDescent="0.2"/>
    <row r="162" spans="7:39" ht="20.100000000000001" customHeight="1" x14ac:dyDescent="0.2"/>
    <row r="163" spans="7:39" ht="20.100000000000001" customHeight="1" thickBot="1" x14ac:dyDescent="0.25">
      <c r="H163" s="38" t="s">
        <v>60</v>
      </c>
    </row>
    <row r="164" spans="7:39" ht="20.100000000000001" customHeight="1" thickBot="1" x14ac:dyDescent="0.25">
      <c r="G164" s="12"/>
      <c r="H164" s="13"/>
      <c r="I164" s="13"/>
      <c r="J164" s="13"/>
      <c r="K164" s="13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"/>
    </row>
    <row r="165" spans="7:39" ht="19.5" customHeight="1" x14ac:dyDescent="0.2">
      <c r="G165" s="15"/>
      <c r="H165" s="113"/>
      <c r="I165" s="114"/>
      <c r="J165" s="111"/>
      <c r="K165" s="473" t="s">
        <v>52</v>
      </c>
      <c r="L165" s="529" t="s">
        <v>403</v>
      </c>
      <c r="M165" s="530"/>
      <c r="N165" s="530"/>
      <c r="O165" s="530"/>
      <c r="P165" s="530"/>
      <c r="Q165" s="530"/>
      <c r="R165" s="530"/>
      <c r="S165" s="530"/>
      <c r="T165" s="530"/>
      <c r="U165" s="530"/>
      <c r="V165" s="530"/>
      <c r="W165" s="530"/>
      <c r="X165" s="530"/>
      <c r="Y165" s="530"/>
      <c r="Z165" s="530"/>
      <c r="AA165" s="530"/>
      <c r="AB165" s="530"/>
      <c r="AC165" s="530"/>
      <c r="AD165" s="530"/>
      <c r="AE165" s="530"/>
      <c r="AF165" s="530"/>
      <c r="AG165" s="530"/>
      <c r="AH165" s="530"/>
      <c r="AI165" s="530"/>
      <c r="AJ165" s="530"/>
      <c r="AK165" s="548" t="s">
        <v>151</v>
      </c>
      <c r="AL165" s="551" t="s">
        <v>152</v>
      </c>
      <c r="AM165" s="16"/>
    </row>
    <row r="166" spans="7:39" ht="40.5" customHeight="1" x14ac:dyDescent="0.2">
      <c r="G166" s="15"/>
      <c r="H166" s="165"/>
      <c r="I166" s="204"/>
      <c r="J166" s="166"/>
      <c r="K166" s="474"/>
      <c r="L166" s="335" t="s">
        <v>129</v>
      </c>
      <c r="M166" s="336" t="s">
        <v>130</v>
      </c>
      <c r="N166" s="336" t="s">
        <v>131</v>
      </c>
      <c r="O166" s="337" t="s">
        <v>132</v>
      </c>
      <c r="P166" s="336" t="s">
        <v>133</v>
      </c>
      <c r="Q166" s="337" t="s">
        <v>134</v>
      </c>
      <c r="R166" s="338" t="s">
        <v>135</v>
      </c>
      <c r="S166" s="338" t="s">
        <v>136</v>
      </c>
      <c r="T166" s="338" t="s">
        <v>137</v>
      </c>
      <c r="U166" s="339" t="s">
        <v>138</v>
      </c>
      <c r="V166" s="338" t="s">
        <v>139</v>
      </c>
      <c r="W166" s="338" t="s">
        <v>140</v>
      </c>
      <c r="X166" s="338" t="s">
        <v>141</v>
      </c>
      <c r="Y166" s="340" t="s">
        <v>128</v>
      </c>
      <c r="Z166" s="339" t="s">
        <v>142</v>
      </c>
      <c r="AA166" s="338" t="s">
        <v>179</v>
      </c>
      <c r="AB166" s="338" t="s">
        <v>143</v>
      </c>
      <c r="AC166" s="338" t="s">
        <v>144</v>
      </c>
      <c r="AD166" s="339" t="s">
        <v>145</v>
      </c>
      <c r="AE166" s="338" t="s">
        <v>146</v>
      </c>
      <c r="AF166" s="338" t="s">
        <v>147</v>
      </c>
      <c r="AG166" s="338" t="s">
        <v>148</v>
      </c>
      <c r="AH166" s="338" t="s">
        <v>176</v>
      </c>
      <c r="AI166" s="339" t="s">
        <v>149</v>
      </c>
      <c r="AJ166" s="341" t="s">
        <v>150</v>
      </c>
      <c r="AK166" s="549"/>
      <c r="AL166" s="552"/>
      <c r="AM166" s="16"/>
    </row>
    <row r="167" spans="7:39" ht="20.100000000000001" customHeight="1" thickBot="1" x14ac:dyDescent="0.25">
      <c r="G167" s="15"/>
      <c r="H167" s="165"/>
      <c r="I167" s="204"/>
      <c r="J167" s="166"/>
      <c r="K167" s="475"/>
      <c r="L167" s="342" t="s">
        <v>153</v>
      </c>
      <c r="M167" s="343" t="s">
        <v>154</v>
      </c>
      <c r="N167" s="343" t="s">
        <v>155</v>
      </c>
      <c r="O167" s="344" t="s">
        <v>156</v>
      </c>
      <c r="P167" s="343" t="s">
        <v>157</v>
      </c>
      <c r="Q167" s="344" t="s">
        <v>158</v>
      </c>
      <c r="R167" s="345" t="s">
        <v>159</v>
      </c>
      <c r="S167" s="345" t="s">
        <v>160</v>
      </c>
      <c r="T167" s="345" t="s">
        <v>163</v>
      </c>
      <c r="U167" s="346" t="s">
        <v>161</v>
      </c>
      <c r="V167" s="345" t="s">
        <v>162</v>
      </c>
      <c r="W167" s="345" t="s">
        <v>164</v>
      </c>
      <c r="X167" s="345" t="s">
        <v>165</v>
      </c>
      <c r="Y167" s="347" t="s">
        <v>175</v>
      </c>
      <c r="Z167" s="346" t="s">
        <v>166</v>
      </c>
      <c r="AA167" s="345" t="s">
        <v>178</v>
      </c>
      <c r="AB167" s="345" t="s">
        <v>167</v>
      </c>
      <c r="AC167" s="345" t="s">
        <v>168</v>
      </c>
      <c r="AD167" s="346" t="s">
        <v>169</v>
      </c>
      <c r="AE167" s="345" t="s">
        <v>170</v>
      </c>
      <c r="AF167" s="345" t="s">
        <v>171</v>
      </c>
      <c r="AG167" s="345" t="s">
        <v>172</v>
      </c>
      <c r="AH167" s="345" t="s">
        <v>177</v>
      </c>
      <c r="AI167" s="346" t="s">
        <v>173</v>
      </c>
      <c r="AJ167" s="348" t="s">
        <v>174</v>
      </c>
      <c r="AK167" s="550"/>
      <c r="AL167" s="553"/>
      <c r="AM167" s="16"/>
    </row>
    <row r="168" spans="7:39" ht="20.100000000000001" customHeight="1" x14ac:dyDescent="0.2">
      <c r="G168" s="15"/>
      <c r="H168" s="205"/>
      <c r="I168" s="206"/>
      <c r="J168" s="207"/>
      <c r="K168" s="117" t="s">
        <v>0</v>
      </c>
      <c r="L168" s="297" t="str">
        <f>IF(COUNTIF($I$129:$I$158,"Area i")&lt;1,"",AVERAGEIF($I$129:$I$158,"Area i",L$129:L$158))</f>
        <v/>
      </c>
      <c r="M168" s="280" t="str">
        <f t="shared" ref="M168:AL168" si="106">IF(COUNTIF($I$129:$I$158,"Area i")&lt;1,"",AVERAGEIF($I$129:$I$158,"Area i",M$129:M$158))</f>
        <v/>
      </c>
      <c r="N168" s="280" t="str">
        <f t="shared" si="106"/>
        <v/>
      </c>
      <c r="O168" s="280" t="str">
        <f t="shared" si="106"/>
        <v/>
      </c>
      <c r="P168" s="280" t="str">
        <f t="shared" si="106"/>
        <v/>
      </c>
      <c r="Q168" s="280" t="str">
        <f t="shared" si="106"/>
        <v/>
      </c>
      <c r="R168" s="280" t="str">
        <f t="shared" si="106"/>
        <v/>
      </c>
      <c r="S168" s="310" t="str">
        <f t="shared" si="106"/>
        <v/>
      </c>
      <c r="T168" s="297" t="str">
        <f t="shared" si="106"/>
        <v/>
      </c>
      <c r="U168" s="280" t="str">
        <f t="shared" si="106"/>
        <v/>
      </c>
      <c r="V168" s="280" t="str">
        <f t="shared" si="106"/>
        <v/>
      </c>
      <c r="W168" s="280" t="str">
        <f t="shared" si="106"/>
        <v/>
      </c>
      <c r="X168" s="280" t="str">
        <f t="shared" si="106"/>
        <v/>
      </c>
      <c r="Y168" s="280" t="str">
        <f t="shared" si="106"/>
        <v/>
      </c>
      <c r="Z168" s="280" t="str">
        <f t="shared" si="106"/>
        <v/>
      </c>
      <c r="AA168" s="280" t="str">
        <f t="shared" si="106"/>
        <v/>
      </c>
      <c r="AB168" s="280" t="str">
        <f t="shared" si="106"/>
        <v/>
      </c>
      <c r="AC168" s="280" t="str">
        <f t="shared" si="106"/>
        <v/>
      </c>
      <c r="AD168" s="280" t="str">
        <f t="shared" si="106"/>
        <v/>
      </c>
      <c r="AE168" s="280" t="str">
        <f t="shared" si="106"/>
        <v/>
      </c>
      <c r="AF168" s="280" t="str">
        <f t="shared" si="106"/>
        <v/>
      </c>
      <c r="AG168" s="280" t="str">
        <f t="shared" si="106"/>
        <v/>
      </c>
      <c r="AH168" s="280" t="str">
        <f t="shared" si="106"/>
        <v/>
      </c>
      <c r="AI168" s="280" t="str">
        <f t="shared" si="106"/>
        <v/>
      </c>
      <c r="AJ168" s="147" t="str">
        <f t="shared" si="106"/>
        <v/>
      </c>
      <c r="AK168" s="349" t="str">
        <f t="shared" si="106"/>
        <v/>
      </c>
      <c r="AL168" s="310" t="str">
        <f t="shared" si="106"/>
        <v/>
      </c>
      <c r="AM168" s="16"/>
    </row>
    <row r="169" spans="7:39" ht="20.100000000000001" customHeight="1" x14ac:dyDescent="0.2">
      <c r="G169" s="15"/>
      <c r="H169" s="205"/>
      <c r="I169" s="206"/>
      <c r="J169" s="207"/>
      <c r="K169" s="119" t="s">
        <v>1</v>
      </c>
      <c r="L169" s="127" t="str">
        <f>IF(COUNTIF($I$129:$I$158,"Area ii")&lt;1,"",AVERAGEIF($I$129:$I$158,"Area ii",L$129:L$158))</f>
        <v/>
      </c>
      <c r="M169" s="284" t="str">
        <f t="shared" ref="M169:AL169" si="107">IF(COUNTIF($I$129:$I$158,"Area ii")&lt;1,"",AVERAGEIF($I$129:$I$158,"Area ii",M$129:M$158))</f>
        <v/>
      </c>
      <c r="N169" s="284" t="str">
        <f t="shared" si="107"/>
        <v/>
      </c>
      <c r="O169" s="284" t="str">
        <f t="shared" si="107"/>
        <v/>
      </c>
      <c r="P169" s="284" t="str">
        <f t="shared" si="107"/>
        <v/>
      </c>
      <c r="Q169" s="284" t="str">
        <f t="shared" si="107"/>
        <v/>
      </c>
      <c r="R169" s="284" t="str">
        <f t="shared" si="107"/>
        <v/>
      </c>
      <c r="S169" s="311" t="str">
        <f t="shared" si="107"/>
        <v/>
      </c>
      <c r="T169" s="127" t="str">
        <f t="shared" si="107"/>
        <v/>
      </c>
      <c r="U169" s="284" t="str">
        <f t="shared" si="107"/>
        <v/>
      </c>
      <c r="V169" s="284" t="str">
        <f t="shared" si="107"/>
        <v/>
      </c>
      <c r="W169" s="284" t="str">
        <f t="shared" si="107"/>
        <v/>
      </c>
      <c r="X169" s="284" t="str">
        <f t="shared" si="107"/>
        <v/>
      </c>
      <c r="Y169" s="284" t="str">
        <f t="shared" si="107"/>
        <v/>
      </c>
      <c r="Z169" s="284" t="str">
        <f t="shared" si="107"/>
        <v/>
      </c>
      <c r="AA169" s="284" t="str">
        <f t="shared" si="107"/>
        <v/>
      </c>
      <c r="AB169" s="284" t="str">
        <f t="shared" si="107"/>
        <v/>
      </c>
      <c r="AC169" s="284" t="str">
        <f t="shared" si="107"/>
        <v/>
      </c>
      <c r="AD169" s="284" t="str">
        <f t="shared" si="107"/>
        <v/>
      </c>
      <c r="AE169" s="284" t="str">
        <f t="shared" si="107"/>
        <v/>
      </c>
      <c r="AF169" s="284" t="str">
        <f t="shared" si="107"/>
        <v/>
      </c>
      <c r="AG169" s="284" t="str">
        <f t="shared" si="107"/>
        <v/>
      </c>
      <c r="AH169" s="284" t="str">
        <f t="shared" si="107"/>
        <v/>
      </c>
      <c r="AI169" s="284" t="str">
        <f t="shared" si="107"/>
        <v/>
      </c>
      <c r="AJ169" s="148" t="str">
        <f t="shared" si="107"/>
        <v/>
      </c>
      <c r="AK169" s="350" t="str">
        <f t="shared" si="107"/>
        <v/>
      </c>
      <c r="AL169" s="311" t="str">
        <f t="shared" si="107"/>
        <v/>
      </c>
      <c r="AM169" s="16"/>
    </row>
    <row r="170" spans="7:39" ht="20.100000000000001" customHeight="1" x14ac:dyDescent="0.2">
      <c r="G170" s="15"/>
      <c r="H170" s="205"/>
      <c r="I170" s="206"/>
      <c r="J170" s="207"/>
      <c r="K170" s="119" t="s">
        <v>2</v>
      </c>
      <c r="L170" s="127" t="str">
        <f>IF(COUNTIF($I$129:$I$158,"Area iii")&lt;1,"",AVERAGEIF($I$129:$I$158,"Area iii",L$129:L$158))</f>
        <v/>
      </c>
      <c r="M170" s="284" t="str">
        <f t="shared" ref="M170:AL170" si="108">IF(COUNTIF($I$129:$I$158,"Area iii")&lt;1,"",AVERAGEIF($I$129:$I$158,"Area iii",M$129:M$158))</f>
        <v/>
      </c>
      <c r="N170" s="284" t="str">
        <f t="shared" si="108"/>
        <v/>
      </c>
      <c r="O170" s="284" t="str">
        <f t="shared" si="108"/>
        <v/>
      </c>
      <c r="P170" s="284" t="str">
        <f t="shared" si="108"/>
        <v/>
      </c>
      <c r="Q170" s="284" t="str">
        <f t="shared" si="108"/>
        <v/>
      </c>
      <c r="R170" s="284" t="str">
        <f t="shared" si="108"/>
        <v/>
      </c>
      <c r="S170" s="311" t="str">
        <f t="shared" si="108"/>
        <v/>
      </c>
      <c r="T170" s="127" t="str">
        <f t="shared" si="108"/>
        <v/>
      </c>
      <c r="U170" s="284" t="str">
        <f t="shared" si="108"/>
        <v/>
      </c>
      <c r="V170" s="284" t="str">
        <f t="shared" si="108"/>
        <v/>
      </c>
      <c r="W170" s="284" t="str">
        <f t="shared" si="108"/>
        <v/>
      </c>
      <c r="X170" s="284" t="str">
        <f t="shared" si="108"/>
        <v/>
      </c>
      <c r="Y170" s="284" t="str">
        <f t="shared" si="108"/>
        <v/>
      </c>
      <c r="Z170" s="284" t="str">
        <f t="shared" si="108"/>
        <v/>
      </c>
      <c r="AA170" s="284" t="str">
        <f t="shared" si="108"/>
        <v/>
      </c>
      <c r="AB170" s="284" t="str">
        <f t="shared" si="108"/>
        <v/>
      </c>
      <c r="AC170" s="284" t="str">
        <f t="shared" si="108"/>
        <v/>
      </c>
      <c r="AD170" s="284" t="str">
        <f t="shared" si="108"/>
        <v/>
      </c>
      <c r="AE170" s="284" t="str">
        <f t="shared" si="108"/>
        <v/>
      </c>
      <c r="AF170" s="284" t="str">
        <f t="shared" si="108"/>
        <v/>
      </c>
      <c r="AG170" s="284" t="str">
        <f t="shared" si="108"/>
        <v/>
      </c>
      <c r="AH170" s="284" t="str">
        <f t="shared" si="108"/>
        <v/>
      </c>
      <c r="AI170" s="284" t="str">
        <f t="shared" si="108"/>
        <v/>
      </c>
      <c r="AJ170" s="148" t="str">
        <f t="shared" si="108"/>
        <v/>
      </c>
      <c r="AK170" s="350" t="str">
        <f t="shared" si="108"/>
        <v/>
      </c>
      <c r="AL170" s="311" t="str">
        <f t="shared" si="108"/>
        <v/>
      </c>
      <c r="AM170" s="16"/>
    </row>
    <row r="171" spans="7:39" ht="20.100000000000001" customHeight="1" x14ac:dyDescent="0.2">
      <c r="G171" s="15"/>
      <c r="H171" s="205"/>
      <c r="I171" s="206"/>
      <c r="J171" s="207"/>
      <c r="K171" s="119" t="s">
        <v>4</v>
      </c>
      <c r="L171" s="127" t="str">
        <f>IF(COUNTIF($I$129:$I$158,"Area iv")&lt;1,"",AVERAGEIF($I$129:$I$158,"Area iv",L$129:L$158))</f>
        <v/>
      </c>
      <c r="M171" s="284" t="str">
        <f t="shared" ref="M171:AL171" si="109">IF(COUNTIF($I$129:$I$158,"Area iv")&lt;1,"",AVERAGEIF($I$129:$I$158,"Area iv",M$129:M$158))</f>
        <v/>
      </c>
      <c r="N171" s="284" t="str">
        <f t="shared" si="109"/>
        <v/>
      </c>
      <c r="O171" s="284" t="str">
        <f t="shared" si="109"/>
        <v/>
      </c>
      <c r="P171" s="284" t="str">
        <f t="shared" si="109"/>
        <v/>
      </c>
      <c r="Q171" s="284" t="str">
        <f t="shared" si="109"/>
        <v/>
      </c>
      <c r="R171" s="284" t="str">
        <f t="shared" si="109"/>
        <v/>
      </c>
      <c r="S171" s="311" t="str">
        <f t="shared" si="109"/>
        <v/>
      </c>
      <c r="T171" s="127" t="str">
        <f t="shared" si="109"/>
        <v/>
      </c>
      <c r="U171" s="284" t="str">
        <f t="shared" si="109"/>
        <v/>
      </c>
      <c r="V171" s="284" t="str">
        <f t="shared" si="109"/>
        <v/>
      </c>
      <c r="W171" s="284" t="str">
        <f t="shared" si="109"/>
        <v/>
      </c>
      <c r="X171" s="284" t="str">
        <f t="shared" si="109"/>
        <v/>
      </c>
      <c r="Y171" s="284" t="str">
        <f t="shared" si="109"/>
        <v/>
      </c>
      <c r="Z171" s="284" t="str">
        <f t="shared" si="109"/>
        <v/>
      </c>
      <c r="AA171" s="284" t="str">
        <f t="shared" si="109"/>
        <v/>
      </c>
      <c r="AB171" s="284" t="str">
        <f t="shared" si="109"/>
        <v/>
      </c>
      <c r="AC171" s="284" t="str">
        <f t="shared" si="109"/>
        <v/>
      </c>
      <c r="AD171" s="284" t="str">
        <f t="shared" si="109"/>
        <v/>
      </c>
      <c r="AE171" s="284" t="str">
        <f t="shared" si="109"/>
        <v/>
      </c>
      <c r="AF171" s="284" t="str">
        <f t="shared" si="109"/>
        <v/>
      </c>
      <c r="AG171" s="284" t="str">
        <f t="shared" si="109"/>
        <v/>
      </c>
      <c r="AH171" s="284" t="str">
        <f t="shared" si="109"/>
        <v/>
      </c>
      <c r="AI171" s="284" t="str">
        <f t="shared" si="109"/>
        <v/>
      </c>
      <c r="AJ171" s="148" t="str">
        <f t="shared" si="109"/>
        <v/>
      </c>
      <c r="AK171" s="350" t="str">
        <f t="shared" si="109"/>
        <v/>
      </c>
      <c r="AL171" s="311" t="str">
        <f t="shared" si="109"/>
        <v/>
      </c>
      <c r="AM171" s="16"/>
    </row>
    <row r="172" spans="7:39" ht="20.100000000000001" customHeight="1" x14ac:dyDescent="0.2">
      <c r="G172" s="15"/>
      <c r="H172" s="205"/>
      <c r="I172" s="206"/>
      <c r="J172" s="207"/>
      <c r="K172" s="119" t="s">
        <v>5</v>
      </c>
      <c r="L172" s="127" t="str">
        <f>IF(COUNTIF($I$129:$I$158,"Area v")&lt;1,"",AVERAGEIF($I$129:$I$158,"Area v",L$129:L$158))</f>
        <v/>
      </c>
      <c r="M172" s="284" t="str">
        <f t="shared" ref="M172:AL172" si="110">IF(COUNTIF($I$129:$I$158,"Area v")&lt;1,"",AVERAGEIF($I$129:$I$158,"Area v",M$129:M$158))</f>
        <v/>
      </c>
      <c r="N172" s="284" t="str">
        <f t="shared" si="110"/>
        <v/>
      </c>
      <c r="O172" s="284" t="str">
        <f t="shared" si="110"/>
        <v/>
      </c>
      <c r="P172" s="284" t="str">
        <f t="shared" si="110"/>
        <v/>
      </c>
      <c r="Q172" s="284" t="str">
        <f t="shared" si="110"/>
        <v/>
      </c>
      <c r="R172" s="284" t="str">
        <f t="shared" si="110"/>
        <v/>
      </c>
      <c r="S172" s="311" t="str">
        <f t="shared" si="110"/>
        <v/>
      </c>
      <c r="T172" s="127" t="str">
        <f t="shared" si="110"/>
        <v/>
      </c>
      <c r="U172" s="284" t="str">
        <f t="shared" si="110"/>
        <v/>
      </c>
      <c r="V172" s="284" t="str">
        <f t="shared" si="110"/>
        <v/>
      </c>
      <c r="W172" s="284" t="str">
        <f t="shared" si="110"/>
        <v/>
      </c>
      <c r="X172" s="284" t="str">
        <f t="shared" si="110"/>
        <v/>
      </c>
      <c r="Y172" s="284" t="str">
        <f t="shared" si="110"/>
        <v/>
      </c>
      <c r="Z172" s="284" t="str">
        <f t="shared" si="110"/>
        <v/>
      </c>
      <c r="AA172" s="284" t="str">
        <f t="shared" si="110"/>
        <v/>
      </c>
      <c r="AB172" s="284" t="str">
        <f t="shared" si="110"/>
        <v/>
      </c>
      <c r="AC172" s="284" t="str">
        <f t="shared" si="110"/>
        <v/>
      </c>
      <c r="AD172" s="284" t="str">
        <f t="shared" si="110"/>
        <v/>
      </c>
      <c r="AE172" s="284" t="str">
        <f t="shared" si="110"/>
        <v/>
      </c>
      <c r="AF172" s="284" t="str">
        <f t="shared" si="110"/>
        <v/>
      </c>
      <c r="AG172" s="284" t="str">
        <f t="shared" si="110"/>
        <v/>
      </c>
      <c r="AH172" s="284" t="str">
        <f t="shared" si="110"/>
        <v/>
      </c>
      <c r="AI172" s="284" t="str">
        <f t="shared" si="110"/>
        <v/>
      </c>
      <c r="AJ172" s="148" t="str">
        <f t="shared" si="110"/>
        <v/>
      </c>
      <c r="AK172" s="350" t="str">
        <f t="shared" si="110"/>
        <v/>
      </c>
      <c r="AL172" s="311" t="str">
        <f t="shared" si="110"/>
        <v/>
      </c>
      <c r="AM172" s="16"/>
    </row>
    <row r="173" spans="7:39" ht="20.100000000000001" customHeight="1" thickBot="1" x14ac:dyDescent="0.25">
      <c r="G173" s="15"/>
      <c r="H173" s="205"/>
      <c r="I173" s="206"/>
      <c r="J173" s="207"/>
      <c r="K173" s="121" t="s">
        <v>6</v>
      </c>
      <c r="L173" s="128" t="str">
        <f>IF(COUNTIF($I$129:$I$158,"Area vi")&lt;1,"",AVERAGEIF($I$129:$I$158,"Area vi",L$129:L$158))</f>
        <v/>
      </c>
      <c r="M173" s="284" t="str">
        <f t="shared" ref="M173:AL173" si="111">IF(COUNTIF($I$129:$I$158,"Area vi")&lt;1,"",AVERAGEIF($I$129:$I$158,"Area vi",M$129:M$158))</f>
        <v/>
      </c>
      <c r="N173" s="284" t="str">
        <f t="shared" si="111"/>
        <v/>
      </c>
      <c r="O173" s="284" t="str">
        <f t="shared" si="111"/>
        <v/>
      </c>
      <c r="P173" s="284" t="str">
        <f t="shared" si="111"/>
        <v/>
      </c>
      <c r="Q173" s="284" t="str">
        <f t="shared" si="111"/>
        <v/>
      </c>
      <c r="R173" s="284" t="str">
        <f t="shared" si="111"/>
        <v/>
      </c>
      <c r="S173" s="311" t="str">
        <f t="shared" si="111"/>
        <v/>
      </c>
      <c r="T173" s="128" t="str">
        <f t="shared" si="111"/>
        <v/>
      </c>
      <c r="U173" s="284" t="str">
        <f t="shared" si="111"/>
        <v/>
      </c>
      <c r="V173" s="284" t="str">
        <f t="shared" si="111"/>
        <v/>
      </c>
      <c r="W173" s="284" t="str">
        <f t="shared" si="111"/>
        <v/>
      </c>
      <c r="X173" s="284" t="str">
        <f t="shared" si="111"/>
        <v/>
      </c>
      <c r="Y173" s="284" t="str">
        <f t="shared" si="111"/>
        <v/>
      </c>
      <c r="Z173" s="284" t="str">
        <f t="shared" si="111"/>
        <v/>
      </c>
      <c r="AA173" s="284" t="str">
        <f t="shared" si="111"/>
        <v/>
      </c>
      <c r="AB173" s="284" t="str">
        <f t="shared" si="111"/>
        <v/>
      </c>
      <c r="AC173" s="284" t="str">
        <f t="shared" si="111"/>
        <v/>
      </c>
      <c r="AD173" s="284" t="str">
        <f t="shared" si="111"/>
        <v/>
      </c>
      <c r="AE173" s="284" t="str">
        <f t="shared" si="111"/>
        <v/>
      </c>
      <c r="AF173" s="284" t="str">
        <f t="shared" si="111"/>
        <v/>
      </c>
      <c r="AG173" s="284" t="str">
        <f t="shared" si="111"/>
        <v/>
      </c>
      <c r="AH173" s="284" t="str">
        <f t="shared" si="111"/>
        <v/>
      </c>
      <c r="AI173" s="284" t="str">
        <f t="shared" si="111"/>
        <v/>
      </c>
      <c r="AJ173" s="148" t="str">
        <f t="shared" si="111"/>
        <v/>
      </c>
      <c r="AK173" s="351" t="str">
        <f t="shared" si="111"/>
        <v/>
      </c>
      <c r="AL173" s="311" t="str">
        <f t="shared" si="111"/>
        <v/>
      </c>
      <c r="AM173" s="16"/>
    </row>
    <row r="174" spans="7:39" ht="20.100000000000001" customHeight="1" thickBot="1" x14ac:dyDescent="0.25">
      <c r="G174" s="15"/>
      <c r="H174" s="173"/>
      <c r="I174" s="174"/>
      <c r="J174" s="185"/>
      <c r="K174" s="31" t="s">
        <v>39</v>
      </c>
      <c r="L174" s="298" t="str">
        <f>IF(COUNT(L168:L173)&lt;1,"", AVERAGE(L168:L173))</f>
        <v/>
      </c>
      <c r="M174" s="299" t="str">
        <f t="shared" ref="M174:AL174" si="112">IF(COUNT(M168:M173)&lt;1,"", AVERAGE(M168:M173))</f>
        <v/>
      </c>
      <c r="N174" s="299" t="str">
        <f t="shared" si="112"/>
        <v/>
      </c>
      <c r="O174" s="299" t="str">
        <f t="shared" si="112"/>
        <v/>
      </c>
      <c r="P174" s="333" t="str">
        <f t="shared" si="112"/>
        <v/>
      </c>
      <c r="Q174" s="299" t="str">
        <f t="shared" si="112"/>
        <v/>
      </c>
      <c r="R174" s="299" t="str">
        <f t="shared" si="112"/>
        <v/>
      </c>
      <c r="S174" s="313" t="str">
        <f t="shared" si="112"/>
        <v/>
      </c>
      <c r="T174" s="298" t="str">
        <f t="shared" si="112"/>
        <v/>
      </c>
      <c r="U174" s="299" t="str">
        <f t="shared" si="112"/>
        <v/>
      </c>
      <c r="V174" s="299" t="str">
        <f t="shared" si="112"/>
        <v/>
      </c>
      <c r="W174" s="299" t="str">
        <f t="shared" si="112"/>
        <v/>
      </c>
      <c r="X174" s="333" t="str">
        <f t="shared" si="112"/>
        <v/>
      </c>
      <c r="Y174" s="299" t="str">
        <f t="shared" si="112"/>
        <v/>
      </c>
      <c r="Z174" s="299" t="str">
        <f t="shared" si="112"/>
        <v/>
      </c>
      <c r="AA174" s="299" t="str">
        <f t="shared" si="112"/>
        <v/>
      </c>
      <c r="AB174" s="299" t="str">
        <f t="shared" si="112"/>
        <v/>
      </c>
      <c r="AC174" s="299" t="str">
        <f t="shared" si="112"/>
        <v/>
      </c>
      <c r="AD174" s="299" t="str">
        <f t="shared" si="112"/>
        <v/>
      </c>
      <c r="AE174" s="299" t="str">
        <f t="shared" si="112"/>
        <v/>
      </c>
      <c r="AF174" s="299" t="str">
        <f t="shared" si="112"/>
        <v/>
      </c>
      <c r="AG174" s="299" t="str">
        <f t="shared" si="112"/>
        <v/>
      </c>
      <c r="AH174" s="299" t="str">
        <f t="shared" si="112"/>
        <v/>
      </c>
      <c r="AI174" s="299" t="str">
        <f t="shared" si="112"/>
        <v/>
      </c>
      <c r="AJ174" s="317" t="str">
        <f t="shared" si="112"/>
        <v/>
      </c>
      <c r="AK174" s="317" t="str">
        <f t="shared" si="112"/>
        <v/>
      </c>
      <c r="AL174" s="313" t="str">
        <f t="shared" si="112"/>
        <v/>
      </c>
      <c r="AM174" s="16"/>
    </row>
    <row r="175" spans="7:39" ht="20.100000000000001" customHeight="1" thickBot="1" x14ac:dyDescent="0.25">
      <c r="G175" s="20"/>
      <c r="H175" s="54"/>
      <c r="I175" s="54"/>
      <c r="J175" s="54"/>
      <c r="K175" s="55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18"/>
    </row>
    <row r="176" spans="7:39" ht="20.100000000000001" customHeight="1" x14ac:dyDescent="0.2">
      <c r="AM176" s="11"/>
    </row>
    <row r="177" spans="7:39" ht="20.100000000000001" customHeight="1" x14ac:dyDescent="0.2">
      <c r="P177" s="145" t="s">
        <v>58</v>
      </c>
      <c r="AC177" s="145" t="s">
        <v>58</v>
      </c>
      <c r="AM177" s="11"/>
    </row>
    <row r="178" spans="7:39" ht="20.100000000000001" customHeight="1" thickBot="1" x14ac:dyDescent="0.25">
      <c r="H178" s="38" t="s">
        <v>61</v>
      </c>
      <c r="AM178" s="11"/>
    </row>
    <row r="179" spans="7:39" ht="20.100000000000001" customHeight="1" thickBot="1" x14ac:dyDescent="0.25">
      <c r="G179" s="12"/>
      <c r="H179" s="13"/>
      <c r="I179" s="13"/>
      <c r="J179" s="13"/>
      <c r="K179" s="13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6"/>
      <c r="AK179" s="146"/>
      <c r="AL179" s="146"/>
      <c r="AM179" s="14"/>
    </row>
    <row r="180" spans="7:39" ht="20.100000000000001" customHeight="1" x14ac:dyDescent="0.2">
      <c r="G180" s="15"/>
      <c r="H180" s="517"/>
      <c r="I180" s="515"/>
      <c r="J180" s="534"/>
      <c r="K180" s="489" t="s">
        <v>52</v>
      </c>
      <c r="L180" s="529" t="s">
        <v>403</v>
      </c>
      <c r="M180" s="530"/>
      <c r="N180" s="530"/>
      <c r="O180" s="530"/>
      <c r="P180" s="530"/>
      <c r="Q180" s="530"/>
      <c r="R180" s="530"/>
      <c r="S180" s="530"/>
      <c r="T180" s="530"/>
      <c r="U180" s="530"/>
      <c r="V180" s="530"/>
      <c r="W180" s="530"/>
      <c r="X180" s="530"/>
      <c r="Y180" s="530"/>
      <c r="Z180" s="530"/>
      <c r="AA180" s="530"/>
      <c r="AB180" s="530"/>
      <c r="AC180" s="530"/>
      <c r="AD180" s="530"/>
      <c r="AE180" s="530"/>
      <c r="AF180" s="530"/>
      <c r="AG180" s="530"/>
      <c r="AH180" s="530"/>
      <c r="AI180" s="530"/>
      <c r="AJ180" s="530"/>
      <c r="AK180" s="548" t="s">
        <v>151</v>
      </c>
      <c r="AL180" s="551" t="s">
        <v>152</v>
      </c>
      <c r="AM180" s="16"/>
    </row>
    <row r="181" spans="7:39" ht="38.25" customHeight="1" x14ac:dyDescent="0.2">
      <c r="G181" s="15"/>
      <c r="H181" s="518"/>
      <c r="I181" s="516"/>
      <c r="J181" s="535"/>
      <c r="K181" s="490"/>
      <c r="L181" s="335" t="s">
        <v>129</v>
      </c>
      <c r="M181" s="336" t="s">
        <v>130</v>
      </c>
      <c r="N181" s="336" t="s">
        <v>131</v>
      </c>
      <c r="O181" s="337" t="s">
        <v>132</v>
      </c>
      <c r="P181" s="336" t="s">
        <v>133</v>
      </c>
      <c r="Q181" s="337" t="s">
        <v>134</v>
      </c>
      <c r="R181" s="338" t="s">
        <v>135</v>
      </c>
      <c r="S181" s="338" t="s">
        <v>136</v>
      </c>
      <c r="T181" s="338" t="s">
        <v>137</v>
      </c>
      <c r="U181" s="339" t="s">
        <v>138</v>
      </c>
      <c r="V181" s="338" t="s">
        <v>139</v>
      </c>
      <c r="W181" s="338" t="s">
        <v>140</v>
      </c>
      <c r="X181" s="338" t="s">
        <v>141</v>
      </c>
      <c r="Y181" s="340" t="s">
        <v>128</v>
      </c>
      <c r="Z181" s="339" t="s">
        <v>142</v>
      </c>
      <c r="AA181" s="338" t="s">
        <v>179</v>
      </c>
      <c r="AB181" s="338" t="s">
        <v>143</v>
      </c>
      <c r="AC181" s="338" t="s">
        <v>144</v>
      </c>
      <c r="AD181" s="339" t="s">
        <v>145</v>
      </c>
      <c r="AE181" s="338" t="s">
        <v>146</v>
      </c>
      <c r="AF181" s="338" t="s">
        <v>147</v>
      </c>
      <c r="AG181" s="338" t="s">
        <v>148</v>
      </c>
      <c r="AH181" s="338" t="s">
        <v>176</v>
      </c>
      <c r="AI181" s="339" t="s">
        <v>149</v>
      </c>
      <c r="AJ181" s="341" t="s">
        <v>150</v>
      </c>
      <c r="AK181" s="549"/>
      <c r="AL181" s="552"/>
      <c r="AM181" s="16"/>
    </row>
    <row r="182" spans="7:39" ht="19.5" customHeight="1" thickBot="1" x14ac:dyDescent="0.25">
      <c r="G182" s="15"/>
      <c r="H182" s="518"/>
      <c r="I182" s="516"/>
      <c r="J182" s="535"/>
      <c r="K182" s="491"/>
      <c r="L182" s="342" t="s">
        <v>153</v>
      </c>
      <c r="M182" s="343" t="s">
        <v>154</v>
      </c>
      <c r="N182" s="343" t="s">
        <v>155</v>
      </c>
      <c r="O182" s="344" t="s">
        <v>156</v>
      </c>
      <c r="P182" s="343" t="s">
        <v>157</v>
      </c>
      <c r="Q182" s="344" t="s">
        <v>158</v>
      </c>
      <c r="R182" s="345" t="s">
        <v>159</v>
      </c>
      <c r="S182" s="345" t="s">
        <v>160</v>
      </c>
      <c r="T182" s="345" t="s">
        <v>163</v>
      </c>
      <c r="U182" s="346" t="s">
        <v>161</v>
      </c>
      <c r="V182" s="345" t="s">
        <v>162</v>
      </c>
      <c r="W182" s="345" t="s">
        <v>164</v>
      </c>
      <c r="X182" s="345" t="s">
        <v>165</v>
      </c>
      <c r="Y182" s="347" t="s">
        <v>175</v>
      </c>
      <c r="Z182" s="346" t="s">
        <v>166</v>
      </c>
      <c r="AA182" s="345" t="s">
        <v>178</v>
      </c>
      <c r="AB182" s="345" t="s">
        <v>167</v>
      </c>
      <c r="AC182" s="345" t="s">
        <v>168</v>
      </c>
      <c r="AD182" s="346" t="s">
        <v>169</v>
      </c>
      <c r="AE182" s="345" t="s">
        <v>170</v>
      </c>
      <c r="AF182" s="345" t="s">
        <v>171</v>
      </c>
      <c r="AG182" s="345" t="s">
        <v>172</v>
      </c>
      <c r="AH182" s="345" t="s">
        <v>177</v>
      </c>
      <c r="AI182" s="346" t="s">
        <v>173</v>
      </c>
      <c r="AJ182" s="348" t="s">
        <v>174</v>
      </c>
      <c r="AK182" s="550"/>
      <c r="AL182" s="553"/>
      <c r="AM182" s="16"/>
    </row>
    <row r="183" spans="7:39" ht="20.100000000000001" customHeight="1" x14ac:dyDescent="0.2">
      <c r="G183" s="15"/>
      <c r="H183" s="175"/>
      <c r="I183" s="176"/>
      <c r="J183" s="184"/>
      <c r="K183" s="202" t="str">
        <f t="shared" ref="K183:K188" si="113">K168</f>
        <v>Area i</v>
      </c>
      <c r="L183" s="297" t="str">
        <f>IF(L168="","",L168*'PR details'!$G4)</f>
        <v/>
      </c>
      <c r="M183" s="280" t="str">
        <f>IF(M168="","",M168*'PR details'!$G4)</f>
        <v/>
      </c>
      <c r="N183" s="280" t="str">
        <f>IF(N168="","",N168*'PR details'!$G4)</f>
        <v/>
      </c>
      <c r="O183" s="280" t="str">
        <f>IF(O168="","",O168*'PR details'!$G4)</f>
        <v/>
      </c>
      <c r="P183" s="280" t="str">
        <f>IF(P168="","",P168*'PR details'!$G4)</f>
        <v/>
      </c>
      <c r="Q183" s="280" t="str">
        <f>IF(Q168="","",Q168*'PR details'!$G4)</f>
        <v/>
      </c>
      <c r="R183" s="280" t="str">
        <f>IF(R168="","",R168*'PR details'!$G4)</f>
        <v/>
      </c>
      <c r="S183" s="310" t="str">
        <f>IF(S168="","",S168*'PR details'!$G4)</f>
        <v/>
      </c>
      <c r="T183" s="297" t="str">
        <f>IF(T168="","",T168*'PR details'!$G4)</f>
        <v/>
      </c>
      <c r="U183" s="280" t="str">
        <f>IF(U168="","",U168*'PR details'!$G4)</f>
        <v/>
      </c>
      <c r="V183" s="280" t="str">
        <f>IF(V168="","",V168*'PR details'!$G4)</f>
        <v/>
      </c>
      <c r="W183" s="280" t="str">
        <f>IF(W168="","",W168*'PR details'!$G4)</f>
        <v/>
      </c>
      <c r="X183" s="280" t="str">
        <f>IF(X168="","",X168*'PR details'!$G4)</f>
        <v/>
      </c>
      <c r="Y183" s="280" t="str">
        <f>IF(Y168="","",Y168*'PR details'!$G4)</f>
        <v/>
      </c>
      <c r="Z183" s="280" t="str">
        <f>IF(Z168="","",Z168*'PR details'!$G4)</f>
        <v/>
      </c>
      <c r="AA183" s="280" t="str">
        <f>IF(AA168="","",AA168*'PR details'!$G4)</f>
        <v/>
      </c>
      <c r="AB183" s="280" t="str">
        <f>IF(AB168="","",AB168*'PR details'!$G4)</f>
        <v/>
      </c>
      <c r="AC183" s="280" t="str">
        <f>IF(AC168="","",AC168*'PR details'!$G4)</f>
        <v/>
      </c>
      <c r="AD183" s="280" t="str">
        <f>IF(AD168="","",AD168*'PR details'!$G4)</f>
        <v/>
      </c>
      <c r="AE183" s="280" t="str">
        <f>IF(AE168="","",AE168*'PR details'!$G4)</f>
        <v/>
      </c>
      <c r="AF183" s="280" t="str">
        <f>IF(AF168="","",AF168*'PR details'!$G4)</f>
        <v/>
      </c>
      <c r="AG183" s="280" t="str">
        <f>IF(AG168="","",AG168*'PR details'!$G4)</f>
        <v/>
      </c>
      <c r="AH183" s="280" t="str">
        <f>IF(AH168="","",AH168*'PR details'!$G4)</f>
        <v/>
      </c>
      <c r="AI183" s="280" t="str">
        <f>IF(AI168="","",AI168*'PR details'!$G4)</f>
        <v/>
      </c>
      <c r="AJ183" s="147" t="str">
        <f>IF(AJ168="","",AJ168*'PR details'!$G4)</f>
        <v/>
      </c>
      <c r="AK183" s="349" t="str">
        <f>IF(AK168="","",AK168*'PR details'!$G4)</f>
        <v/>
      </c>
      <c r="AL183" s="310" t="str">
        <f>IF(AL168="","",AL168*'PR details'!$G4)</f>
        <v/>
      </c>
      <c r="AM183" s="16"/>
    </row>
    <row r="184" spans="7:39" ht="20.100000000000001" customHeight="1" x14ac:dyDescent="0.2">
      <c r="G184" s="15"/>
      <c r="H184" s="175"/>
      <c r="I184" s="176"/>
      <c r="J184" s="184"/>
      <c r="K184" s="203" t="str">
        <f t="shared" si="113"/>
        <v>Area ii</v>
      </c>
      <c r="L184" s="127" t="str">
        <f>IF(L169="","",L169*'PR details'!$G5)</f>
        <v/>
      </c>
      <c r="M184" s="284" t="str">
        <f>IF(M169="","",M169*'PR details'!$G5)</f>
        <v/>
      </c>
      <c r="N184" s="284" t="str">
        <f>IF(N169="","",N169*'PR details'!$G5)</f>
        <v/>
      </c>
      <c r="O184" s="284" t="str">
        <f>IF(O169="","",O169*'PR details'!$G5)</f>
        <v/>
      </c>
      <c r="P184" s="284" t="str">
        <f>IF(P169="","",P169*'PR details'!$G5)</f>
        <v/>
      </c>
      <c r="Q184" s="284" t="str">
        <f>IF(Q169="","",Q169*'PR details'!$G5)</f>
        <v/>
      </c>
      <c r="R184" s="284" t="str">
        <f>IF(R169="","",R169*'PR details'!$G5)</f>
        <v/>
      </c>
      <c r="S184" s="311" t="str">
        <f>IF(S169="","",S169*'PR details'!$G5)</f>
        <v/>
      </c>
      <c r="T184" s="127" t="str">
        <f>IF(T169="","",T169*'PR details'!$G5)</f>
        <v/>
      </c>
      <c r="U184" s="284" t="str">
        <f>IF(U169="","",U169*'PR details'!$G5)</f>
        <v/>
      </c>
      <c r="V184" s="284" t="str">
        <f>IF(V169="","",V169*'PR details'!$G5)</f>
        <v/>
      </c>
      <c r="W184" s="284" t="str">
        <f>IF(W169="","",W169*'PR details'!$G5)</f>
        <v/>
      </c>
      <c r="X184" s="284" t="str">
        <f>IF(X169="","",X169*'PR details'!$G5)</f>
        <v/>
      </c>
      <c r="Y184" s="284" t="str">
        <f>IF(Y169="","",Y169*'PR details'!$G5)</f>
        <v/>
      </c>
      <c r="Z184" s="284" t="str">
        <f>IF(Z169="","",Z169*'PR details'!$G5)</f>
        <v/>
      </c>
      <c r="AA184" s="284" t="str">
        <f>IF(AA169="","",AA169*'PR details'!$G5)</f>
        <v/>
      </c>
      <c r="AB184" s="284" t="str">
        <f>IF(AB169="","",AB169*'PR details'!$G5)</f>
        <v/>
      </c>
      <c r="AC184" s="284" t="str">
        <f>IF(AC169="","",AC169*'PR details'!$G5)</f>
        <v/>
      </c>
      <c r="AD184" s="284" t="str">
        <f>IF(AD169="","",AD169*'PR details'!$G5)</f>
        <v/>
      </c>
      <c r="AE184" s="284" t="str">
        <f>IF(AE169="","",AE169*'PR details'!$G5)</f>
        <v/>
      </c>
      <c r="AF184" s="284" t="str">
        <f>IF(AF169="","",AF169*'PR details'!$G5)</f>
        <v/>
      </c>
      <c r="AG184" s="284" t="str">
        <f>IF(AG169="","",AG169*'PR details'!$G5)</f>
        <v/>
      </c>
      <c r="AH184" s="284" t="str">
        <f>IF(AH169="","",AH169*'PR details'!$G5)</f>
        <v/>
      </c>
      <c r="AI184" s="284" t="str">
        <f>IF(AI169="","",AI169*'PR details'!$G5)</f>
        <v/>
      </c>
      <c r="AJ184" s="148" t="str">
        <f>IF(AJ169="","",AJ169*'PR details'!$G5)</f>
        <v/>
      </c>
      <c r="AK184" s="350" t="str">
        <f>IF(AK169="","",AK169*'PR details'!$G5)</f>
        <v/>
      </c>
      <c r="AL184" s="311" t="str">
        <f>IF(AL169="","",AL169*'PR details'!$G5)</f>
        <v/>
      </c>
      <c r="AM184" s="16"/>
    </row>
    <row r="185" spans="7:39" ht="20.100000000000001" customHeight="1" x14ac:dyDescent="0.2">
      <c r="G185" s="15"/>
      <c r="H185" s="175"/>
      <c r="I185" s="176"/>
      <c r="J185" s="184"/>
      <c r="K185" s="203" t="str">
        <f t="shared" si="113"/>
        <v>Area iii</v>
      </c>
      <c r="L185" s="127" t="str">
        <f>IF(L170="","",L170*'PR details'!$G6)</f>
        <v/>
      </c>
      <c r="M185" s="284" t="str">
        <f>IF(M170="","",M170*'PR details'!$G6)</f>
        <v/>
      </c>
      <c r="N185" s="284" t="str">
        <f>IF(N170="","",N170*'PR details'!$G6)</f>
        <v/>
      </c>
      <c r="O185" s="284" t="str">
        <f>IF(O170="","",O170*'PR details'!$G6)</f>
        <v/>
      </c>
      <c r="P185" s="284" t="str">
        <f>IF(P170="","",P170*'PR details'!$G6)</f>
        <v/>
      </c>
      <c r="Q185" s="284" t="str">
        <f>IF(Q170="","",Q170*'PR details'!$G6)</f>
        <v/>
      </c>
      <c r="R185" s="284" t="str">
        <f>IF(R170="","",R170*'PR details'!$G6)</f>
        <v/>
      </c>
      <c r="S185" s="311" t="str">
        <f>IF(S170="","",S170*'PR details'!$G6)</f>
        <v/>
      </c>
      <c r="T185" s="127" t="str">
        <f>IF(T170="","",T170*'PR details'!$G6)</f>
        <v/>
      </c>
      <c r="U185" s="284" t="str">
        <f>IF(U170="","",U170*'PR details'!$G6)</f>
        <v/>
      </c>
      <c r="V185" s="284" t="str">
        <f>IF(V170="","",V170*'PR details'!$G6)</f>
        <v/>
      </c>
      <c r="W185" s="284" t="str">
        <f>IF(W170="","",W170*'PR details'!$G6)</f>
        <v/>
      </c>
      <c r="X185" s="284" t="str">
        <f>IF(X170="","",X170*'PR details'!$G6)</f>
        <v/>
      </c>
      <c r="Y185" s="284" t="str">
        <f>IF(Y170="","",Y170*'PR details'!$G6)</f>
        <v/>
      </c>
      <c r="Z185" s="284" t="str">
        <f>IF(Z170="","",Z170*'PR details'!$G6)</f>
        <v/>
      </c>
      <c r="AA185" s="284" t="str">
        <f>IF(AA170="","",AA170*'PR details'!$G6)</f>
        <v/>
      </c>
      <c r="AB185" s="284" t="str">
        <f>IF(AB170="","",AB170*'PR details'!$G6)</f>
        <v/>
      </c>
      <c r="AC185" s="284" t="str">
        <f>IF(AC170="","",AC170*'PR details'!$G6)</f>
        <v/>
      </c>
      <c r="AD185" s="284" t="str">
        <f>IF(AD170="","",AD170*'PR details'!$G6)</f>
        <v/>
      </c>
      <c r="AE185" s="284" t="str">
        <f>IF(AE170="","",AE170*'PR details'!$G6)</f>
        <v/>
      </c>
      <c r="AF185" s="284" t="str">
        <f>IF(AF170="","",AF170*'PR details'!$G6)</f>
        <v/>
      </c>
      <c r="AG185" s="284" t="str">
        <f>IF(AG170="","",AG170*'PR details'!$G6)</f>
        <v/>
      </c>
      <c r="AH185" s="284" t="str">
        <f>IF(AH170="","",AH170*'PR details'!$G6)</f>
        <v/>
      </c>
      <c r="AI185" s="284" t="str">
        <f>IF(AI170="","",AI170*'PR details'!$G6)</f>
        <v/>
      </c>
      <c r="AJ185" s="148" t="str">
        <f>IF(AJ170="","",AJ170*'PR details'!$G6)</f>
        <v/>
      </c>
      <c r="AK185" s="350" t="str">
        <f>IF(AK170="","",AK170*'PR details'!$G6)</f>
        <v/>
      </c>
      <c r="AL185" s="311" t="str">
        <f>IF(AL170="","",AL170*'PR details'!$G6)</f>
        <v/>
      </c>
      <c r="AM185" s="16"/>
    </row>
    <row r="186" spans="7:39" ht="20.100000000000001" customHeight="1" x14ac:dyDescent="0.2">
      <c r="G186" s="15"/>
      <c r="H186" s="175"/>
      <c r="I186" s="176"/>
      <c r="J186" s="184"/>
      <c r="K186" s="203" t="str">
        <f t="shared" si="113"/>
        <v>Area iv</v>
      </c>
      <c r="L186" s="127" t="str">
        <f>IF(L171="","",L171*'PR details'!$G7)</f>
        <v/>
      </c>
      <c r="M186" s="284" t="str">
        <f>IF(M171="","",M171*'PR details'!$G7)</f>
        <v/>
      </c>
      <c r="N186" s="284" t="str">
        <f>IF(N171="","",N171*'PR details'!$G7)</f>
        <v/>
      </c>
      <c r="O186" s="284" t="str">
        <f>IF(O171="","",O171*'PR details'!$G7)</f>
        <v/>
      </c>
      <c r="P186" s="284" t="str">
        <f>IF(P171="","",P171*'PR details'!$G7)</f>
        <v/>
      </c>
      <c r="Q186" s="284" t="str">
        <f>IF(Q171="","",Q171*'PR details'!$G7)</f>
        <v/>
      </c>
      <c r="R186" s="284" t="str">
        <f>IF(R171="","",R171*'PR details'!$G7)</f>
        <v/>
      </c>
      <c r="S186" s="311" t="str">
        <f>IF(S171="","",S171*'PR details'!$G7)</f>
        <v/>
      </c>
      <c r="T186" s="127" t="str">
        <f>IF(T171="","",T171*'PR details'!$G7)</f>
        <v/>
      </c>
      <c r="U186" s="284" t="str">
        <f>IF(U171="","",U171*'PR details'!$G7)</f>
        <v/>
      </c>
      <c r="V186" s="284" t="str">
        <f>IF(V171="","",V171*'PR details'!$G7)</f>
        <v/>
      </c>
      <c r="W186" s="284" t="str">
        <f>IF(W171="","",W171*'PR details'!$G7)</f>
        <v/>
      </c>
      <c r="X186" s="284" t="str">
        <f>IF(X171="","",X171*'PR details'!$G7)</f>
        <v/>
      </c>
      <c r="Y186" s="284" t="str">
        <f>IF(Y171="","",Y171*'PR details'!$G7)</f>
        <v/>
      </c>
      <c r="Z186" s="284" t="str">
        <f>IF(Z171="","",Z171*'PR details'!$G7)</f>
        <v/>
      </c>
      <c r="AA186" s="284" t="str">
        <f>IF(AA171="","",AA171*'PR details'!$G7)</f>
        <v/>
      </c>
      <c r="AB186" s="284" t="str">
        <f>IF(AB171="","",AB171*'PR details'!$G7)</f>
        <v/>
      </c>
      <c r="AC186" s="284" t="str">
        <f>IF(AC171="","",AC171*'PR details'!$G7)</f>
        <v/>
      </c>
      <c r="AD186" s="284" t="str">
        <f>IF(AD171="","",AD171*'PR details'!$G7)</f>
        <v/>
      </c>
      <c r="AE186" s="284" t="str">
        <f>IF(AE171="","",AE171*'PR details'!$G7)</f>
        <v/>
      </c>
      <c r="AF186" s="284" t="str">
        <f>IF(AF171="","",AF171*'PR details'!$G7)</f>
        <v/>
      </c>
      <c r="AG186" s="284" t="str">
        <f>IF(AG171="","",AG171*'PR details'!$G7)</f>
        <v/>
      </c>
      <c r="AH186" s="284" t="str">
        <f>IF(AH171="","",AH171*'PR details'!$G7)</f>
        <v/>
      </c>
      <c r="AI186" s="284" t="str">
        <f>IF(AI171="","",AI171*'PR details'!$G7)</f>
        <v/>
      </c>
      <c r="AJ186" s="148" t="str">
        <f>IF(AJ171="","",AJ171*'PR details'!$G7)</f>
        <v/>
      </c>
      <c r="AK186" s="350" t="str">
        <f>IF(AK171="","",AK171*'PR details'!$G7)</f>
        <v/>
      </c>
      <c r="AL186" s="311" t="str">
        <f>IF(AL171="","",AL171*'PR details'!$G7)</f>
        <v/>
      </c>
      <c r="AM186" s="16"/>
    </row>
    <row r="187" spans="7:39" ht="20.100000000000001" customHeight="1" x14ac:dyDescent="0.2">
      <c r="G187" s="15"/>
      <c r="H187" s="175"/>
      <c r="I187" s="176"/>
      <c r="J187" s="184"/>
      <c r="K187" s="203" t="str">
        <f t="shared" si="113"/>
        <v>Area v</v>
      </c>
      <c r="L187" s="127" t="str">
        <f>IF(L172="","",L172*'PR details'!$G8)</f>
        <v/>
      </c>
      <c r="M187" s="284" t="str">
        <f>IF(M172="","",M172*'PR details'!$G8)</f>
        <v/>
      </c>
      <c r="N187" s="284" t="str">
        <f>IF(N172="","",N172*'PR details'!$G8)</f>
        <v/>
      </c>
      <c r="O187" s="284" t="str">
        <f>IF(O172="","",O172*'PR details'!$G8)</f>
        <v/>
      </c>
      <c r="P187" s="284" t="str">
        <f>IF(P172="","",P172*'PR details'!$G8)</f>
        <v/>
      </c>
      <c r="Q187" s="284" t="str">
        <f>IF(Q172="","",Q172*'PR details'!$G8)</f>
        <v/>
      </c>
      <c r="R187" s="284" t="str">
        <f>IF(R172="","",R172*'PR details'!$G8)</f>
        <v/>
      </c>
      <c r="S187" s="311" t="str">
        <f>IF(S172="","",S172*'PR details'!$G8)</f>
        <v/>
      </c>
      <c r="T187" s="127" t="str">
        <f>IF(T172="","",T172*'PR details'!$G8)</f>
        <v/>
      </c>
      <c r="U187" s="284" t="str">
        <f>IF(U172="","",U172*'PR details'!$G8)</f>
        <v/>
      </c>
      <c r="V187" s="284" t="str">
        <f>IF(V172="","",V172*'PR details'!$G8)</f>
        <v/>
      </c>
      <c r="W187" s="284" t="str">
        <f>IF(W172="","",W172*'PR details'!$G8)</f>
        <v/>
      </c>
      <c r="X187" s="284" t="str">
        <f>IF(X172="","",X172*'PR details'!$G8)</f>
        <v/>
      </c>
      <c r="Y187" s="284" t="str">
        <f>IF(Y172="","",Y172*'PR details'!$G8)</f>
        <v/>
      </c>
      <c r="Z187" s="284" t="str">
        <f>IF(Z172="","",Z172*'PR details'!$G8)</f>
        <v/>
      </c>
      <c r="AA187" s="284" t="str">
        <f>IF(AA172="","",AA172*'PR details'!$G8)</f>
        <v/>
      </c>
      <c r="AB187" s="284" t="str">
        <f>IF(AB172="","",AB172*'PR details'!$G8)</f>
        <v/>
      </c>
      <c r="AC187" s="284" t="str">
        <f>IF(AC172="","",AC172*'PR details'!$G8)</f>
        <v/>
      </c>
      <c r="AD187" s="284" t="str">
        <f>IF(AD172="","",AD172*'PR details'!$G8)</f>
        <v/>
      </c>
      <c r="AE187" s="284" t="str">
        <f>IF(AE172="","",AE172*'PR details'!$G8)</f>
        <v/>
      </c>
      <c r="AF187" s="284" t="str">
        <f>IF(AF172="","",AF172*'PR details'!$G8)</f>
        <v/>
      </c>
      <c r="AG187" s="284" t="str">
        <f>IF(AG172="","",AG172*'PR details'!$G8)</f>
        <v/>
      </c>
      <c r="AH187" s="284" t="str">
        <f>IF(AH172="","",AH172*'PR details'!$G8)</f>
        <v/>
      </c>
      <c r="AI187" s="284" t="str">
        <f>IF(AI172="","",AI172*'PR details'!$G8)</f>
        <v/>
      </c>
      <c r="AJ187" s="148" t="str">
        <f>IF(AJ172="","",AJ172*'PR details'!$G8)</f>
        <v/>
      </c>
      <c r="AK187" s="350" t="str">
        <f>IF(AK172="","",AK172*'PR details'!$G8)</f>
        <v/>
      </c>
      <c r="AL187" s="311" t="str">
        <f>IF(AL172="","",AL172*'PR details'!$G8)</f>
        <v/>
      </c>
      <c r="AM187" s="16"/>
    </row>
    <row r="188" spans="7:39" ht="20.100000000000001" customHeight="1" thickBot="1" x14ac:dyDescent="0.25">
      <c r="G188" s="15"/>
      <c r="H188" s="175"/>
      <c r="I188" s="176"/>
      <c r="J188" s="184"/>
      <c r="K188" s="203" t="str">
        <f t="shared" si="113"/>
        <v>Area vi</v>
      </c>
      <c r="L188" s="128" t="str">
        <f>IF(L173="","",L173*'PR details'!$G9)</f>
        <v/>
      </c>
      <c r="M188" s="284" t="str">
        <f>IF(M173="","",M173*'PR details'!$G9)</f>
        <v/>
      </c>
      <c r="N188" s="284" t="str">
        <f>IF(N173="","",N173*'PR details'!$G9)</f>
        <v/>
      </c>
      <c r="O188" s="284" t="str">
        <f>IF(O173="","",O173*'PR details'!$G9)</f>
        <v/>
      </c>
      <c r="P188" s="284" t="str">
        <f>IF(P173="","",P173*'PR details'!$G9)</f>
        <v/>
      </c>
      <c r="Q188" s="284" t="str">
        <f>IF(Q173="","",Q173*'PR details'!$G9)</f>
        <v/>
      </c>
      <c r="R188" s="284" t="str">
        <f>IF(R173="","",R173*'PR details'!$G9)</f>
        <v/>
      </c>
      <c r="S188" s="311" t="str">
        <f>IF(S173="","",S173*'PR details'!$G9)</f>
        <v/>
      </c>
      <c r="T188" s="128" t="str">
        <f>IF(T173="","",T173*'PR details'!$G9)</f>
        <v/>
      </c>
      <c r="U188" s="284" t="str">
        <f>IF(U173="","",U173*'PR details'!$G9)</f>
        <v/>
      </c>
      <c r="V188" s="284" t="str">
        <f>IF(V173="","",V173*'PR details'!$G9)</f>
        <v/>
      </c>
      <c r="W188" s="284" t="str">
        <f>IF(W173="","",W173*'PR details'!$G9)</f>
        <v/>
      </c>
      <c r="X188" s="284" t="str">
        <f>IF(X173="","",X173*'PR details'!$G9)</f>
        <v/>
      </c>
      <c r="Y188" s="284" t="str">
        <f>IF(Y173="","",Y173*'PR details'!$G9)</f>
        <v/>
      </c>
      <c r="Z188" s="284" t="str">
        <f>IF(Z173="","",Z173*'PR details'!$G9)</f>
        <v/>
      </c>
      <c r="AA188" s="284" t="str">
        <f>IF(AA173="","",AA173*'PR details'!$G9)</f>
        <v/>
      </c>
      <c r="AB188" s="284" t="str">
        <f>IF(AB173="","",AB173*'PR details'!$G9)</f>
        <v/>
      </c>
      <c r="AC188" s="284" t="str">
        <f>IF(AC173="","",AC173*'PR details'!$G9)</f>
        <v/>
      </c>
      <c r="AD188" s="284" t="str">
        <f>IF(AD173="","",AD173*'PR details'!$G9)</f>
        <v/>
      </c>
      <c r="AE188" s="284" t="str">
        <f>IF(AE173="","",AE173*'PR details'!$G9)</f>
        <v/>
      </c>
      <c r="AF188" s="284" t="str">
        <f>IF(AF173="","",AF173*'PR details'!$G9)</f>
        <v/>
      </c>
      <c r="AG188" s="284" t="str">
        <f>IF(AG173="","",AG173*'PR details'!$G9)</f>
        <v/>
      </c>
      <c r="AH188" s="284" t="str">
        <f>IF(AH173="","",AH173*'PR details'!$G9)</f>
        <v/>
      </c>
      <c r="AI188" s="284" t="str">
        <f>IF(AI173="","",AI173*'PR details'!$G9)</f>
        <v/>
      </c>
      <c r="AJ188" s="148" t="str">
        <f>IF(AJ173="","",AJ173*'PR details'!$G9)</f>
        <v/>
      </c>
      <c r="AK188" s="351" t="str">
        <f>IF(AK173="","",AK173*'PR details'!$G9)</f>
        <v/>
      </c>
      <c r="AL188" s="312" t="str">
        <f>IF(AL173="","",AL173*'PR details'!$G9)</f>
        <v/>
      </c>
      <c r="AM188" s="16"/>
    </row>
    <row r="189" spans="7:39" ht="20.100000000000001" customHeight="1" thickBot="1" x14ac:dyDescent="0.25">
      <c r="G189" s="20"/>
      <c r="H189" s="54"/>
      <c r="I189" s="54"/>
      <c r="J189" s="54"/>
      <c r="K189" s="55"/>
      <c r="L189" s="300"/>
      <c r="M189" s="300"/>
      <c r="N189" s="300"/>
      <c r="O189" s="300"/>
      <c r="P189" s="300"/>
      <c r="Q189" s="300"/>
      <c r="R189" s="300"/>
      <c r="S189" s="300"/>
      <c r="T189" s="300"/>
      <c r="U189" s="300"/>
      <c r="V189" s="300"/>
      <c r="W189" s="300"/>
      <c r="X189" s="300"/>
      <c r="Y189" s="300"/>
      <c r="Z189" s="300"/>
      <c r="AA189" s="300"/>
      <c r="AB189" s="300"/>
      <c r="AC189" s="300"/>
      <c r="AD189" s="300"/>
      <c r="AE189" s="300"/>
      <c r="AF189" s="300"/>
      <c r="AG189" s="300"/>
      <c r="AH189" s="300"/>
      <c r="AI189" s="300"/>
      <c r="AJ189" s="300"/>
      <c r="AK189" s="300"/>
      <c r="AL189" s="300"/>
      <c r="AM189" s="18"/>
    </row>
    <row r="190" spans="7:39" ht="20.100000000000001" customHeight="1" x14ac:dyDescent="0.2">
      <c r="AM190" s="11"/>
    </row>
    <row r="191" spans="7:39" ht="20.100000000000001" customHeight="1" x14ac:dyDescent="0.2">
      <c r="AM191" s="11"/>
    </row>
    <row r="192" spans="7:39" ht="20.100000000000001" customHeight="1" thickBot="1" x14ac:dyDescent="0.25">
      <c r="H192" s="38" t="s">
        <v>393</v>
      </c>
      <c r="AM192" s="11"/>
    </row>
    <row r="193" spans="7:39" ht="20.100000000000001" customHeight="1" thickBot="1" x14ac:dyDescent="0.25">
      <c r="G193" s="12"/>
      <c r="H193" s="13"/>
      <c r="I193" s="13"/>
      <c r="J193" s="13"/>
      <c r="K193" s="13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6"/>
      <c r="AK193" s="146"/>
      <c r="AL193" s="146"/>
      <c r="AM193" s="14"/>
    </row>
    <row r="194" spans="7:39" ht="19.5" customHeight="1" x14ac:dyDescent="0.2">
      <c r="G194" s="15"/>
      <c r="H194" s="517"/>
      <c r="I194" s="515"/>
      <c r="J194" s="515"/>
      <c r="K194" s="515"/>
      <c r="L194" s="529" t="s">
        <v>403</v>
      </c>
      <c r="M194" s="530"/>
      <c r="N194" s="530"/>
      <c r="O194" s="530"/>
      <c r="P194" s="530"/>
      <c r="Q194" s="530"/>
      <c r="R194" s="530"/>
      <c r="S194" s="530"/>
      <c r="T194" s="530"/>
      <c r="U194" s="530"/>
      <c r="V194" s="530"/>
      <c r="W194" s="530"/>
      <c r="X194" s="530"/>
      <c r="Y194" s="530"/>
      <c r="Z194" s="530"/>
      <c r="AA194" s="530"/>
      <c r="AB194" s="530"/>
      <c r="AC194" s="530"/>
      <c r="AD194" s="530"/>
      <c r="AE194" s="530"/>
      <c r="AF194" s="530"/>
      <c r="AG194" s="530"/>
      <c r="AH194" s="530"/>
      <c r="AI194" s="530"/>
      <c r="AJ194" s="530"/>
      <c r="AK194" s="548" t="s">
        <v>151</v>
      </c>
      <c r="AL194" s="551" t="s">
        <v>152</v>
      </c>
      <c r="AM194" s="16"/>
    </row>
    <row r="195" spans="7:39" ht="39.75" customHeight="1" x14ac:dyDescent="0.2">
      <c r="G195" s="15"/>
      <c r="H195" s="518"/>
      <c r="I195" s="516"/>
      <c r="J195" s="516"/>
      <c r="K195" s="516"/>
      <c r="L195" s="335" t="s">
        <v>129</v>
      </c>
      <c r="M195" s="336" t="s">
        <v>130</v>
      </c>
      <c r="N195" s="336" t="s">
        <v>131</v>
      </c>
      <c r="O195" s="337" t="s">
        <v>132</v>
      </c>
      <c r="P195" s="336" t="s">
        <v>133</v>
      </c>
      <c r="Q195" s="337" t="s">
        <v>134</v>
      </c>
      <c r="R195" s="338" t="s">
        <v>135</v>
      </c>
      <c r="S195" s="338" t="s">
        <v>136</v>
      </c>
      <c r="T195" s="338" t="s">
        <v>137</v>
      </c>
      <c r="U195" s="339" t="s">
        <v>138</v>
      </c>
      <c r="V195" s="338" t="s">
        <v>139</v>
      </c>
      <c r="W195" s="338" t="s">
        <v>140</v>
      </c>
      <c r="X195" s="338" t="s">
        <v>141</v>
      </c>
      <c r="Y195" s="340" t="s">
        <v>128</v>
      </c>
      <c r="Z195" s="339" t="s">
        <v>142</v>
      </c>
      <c r="AA195" s="338" t="s">
        <v>179</v>
      </c>
      <c r="AB195" s="338" t="s">
        <v>143</v>
      </c>
      <c r="AC195" s="338" t="s">
        <v>144</v>
      </c>
      <c r="AD195" s="339" t="s">
        <v>145</v>
      </c>
      <c r="AE195" s="338" t="s">
        <v>146</v>
      </c>
      <c r="AF195" s="338" t="s">
        <v>147</v>
      </c>
      <c r="AG195" s="338" t="s">
        <v>148</v>
      </c>
      <c r="AH195" s="338" t="s">
        <v>176</v>
      </c>
      <c r="AI195" s="339" t="s">
        <v>149</v>
      </c>
      <c r="AJ195" s="341" t="s">
        <v>150</v>
      </c>
      <c r="AK195" s="549"/>
      <c r="AL195" s="552"/>
      <c r="AM195" s="16"/>
    </row>
    <row r="196" spans="7:39" ht="20.100000000000001" customHeight="1" thickBot="1" x14ac:dyDescent="0.25">
      <c r="G196" s="15"/>
      <c r="H196" s="518"/>
      <c r="I196" s="516"/>
      <c r="J196" s="516"/>
      <c r="K196" s="516"/>
      <c r="L196" s="342" t="s">
        <v>153</v>
      </c>
      <c r="M196" s="343" t="s">
        <v>154</v>
      </c>
      <c r="N196" s="343" t="s">
        <v>155</v>
      </c>
      <c r="O196" s="344" t="s">
        <v>156</v>
      </c>
      <c r="P196" s="343" t="s">
        <v>157</v>
      </c>
      <c r="Q196" s="344" t="s">
        <v>158</v>
      </c>
      <c r="R196" s="345" t="s">
        <v>159</v>
      </c>
      <c r="S196" s="345" t="s">
        <v>160</v>
      </c>
      <c r="T196" s="345" t="s">
        <v>163</v>
      </c>
      <c r="U196" s="346" t="s">
        <v>161</v>
      </c>
      <c r="V196" s="345" t="s">
        <v>162</v>
      </c>
      <c r="W196" s="345" t="s">
        <v>164</v>
      </c>
      <c r="X196" s="345" t="s">
        <v>165</v>
      </c>
      <c r="Y196" s="347" t="s">
        <v>175</v>
      </c>
      <c r="Z196" s="346" t="s">
        <v>166</v>
      </c>
      <c r="AA196" s="345" t="s">
        <v>178</v>
      </c>
      <c r="AB196" s="345" t="s">
        <v>167</v>
      </c>
      <c r="AC196" s="345" t="s">
        <v>168</v>
      </c>
      <c r="AD196" s="346" t="s">
        <v>169</v>
      </c>
      <c r="AE196" s="345" t="s">
        <v>170</v>
      </c>
      <c r="AF196" s="345" t="s">
        <v>171</v>
      </c>
      <c r="AG196" s="345" t="s">
        <v>172</v>
      </c>
      <c r="AH196" s="345" t="s">
        <v>177</v>
      </c>
      <c r="AI196" s="346" t="s">
        <v>173</v>
      </c>
      <c r="AJ196" s="348" t="s">
        <v>174</v>
      </c>
      <c r="AK196" s="550"/>
      <c r="AL196" s="553"/>
      <c r="AM196" s="16"/>
    </row>
    <row r="197" spans="7:39" ht="20.100000000000001" customHeight="1" thickBot="1" x14ac:dyDescent="0.25">
      <c r="G197" s="15"/>
      <c r="H197" s="175"/>
      <c r="I197" s="176"/>
      <c r="J197" s="174"/>
      <c r="K197" s="174"/>
      <c r="L197" s="297" t="str">
        <f t="shared" ref="L197:AL197" si="114">IF(COUNT(L183:L188)&lt;1,"",SUM(L183:L188))</f>
        <v/>
      </c>
      <c r="M197" s="280" t="str">
        <f t="shared" si="114"/>
        <v/>
      </c>
      <c r="N197" s="280" t="str">
        <f t="shared" si="114"/>
        <v/>
      </c>
      <c r="O197" s="280" t="str">
        <f t="shared" si="114"/>
        <v/>
      </c>
      <c r="P197" s="280" t="str">
        <f t="shared" si="114"/>
        <v/>
      </c>
      <c r="Q197" s="280" t="str">
        <f t="shared" si="114"/>
        <v/>
      </c>
      <c r="R197" s="280" t="str">
        <f t="shared" si="114"/>
        <v/>
      </c>
      <c r="S197" s="310" t="str">
        <f t="shared" si="114"/>
        <v/>
      </c>
      <c r="T197" s="297" t="str">
        <f t="shared" si="114"/>
        <v/>
      </c>
      <c r="U197" s="280" t="str">
        <f t="shared" si="114"/>
        <v/>
      </c>
      <c r="V197" s="280" t="str">
        <f t="shared" si="114"/>
        <v/>
      </c>
      <c r="W197" s="280" t="str">
        <f t="shared" si="114"/>
        <v/>
      </c>
      <c r="X197" s="280" t="str">
        <f t="shared" si="114"/>
        <v/>
      </c>
      <c r="Y197" s="280" t="str">
        <f t="shared" si="114"/>
        <v/>
      </c>
      <c r="Z197" s="280" t="str">
        <f t="shared" si="114"/>
        <v/>
      </c>
      <c r="AA197" s="280" t="str">
        <f t="shared" si="114"/>
        <v/>
      </c>
      <c r="AB197" s="280" t="str">
        <f t="shared" si="114"/>
        <v/>
      </c>
      <c r="AC197" s="280" t="str">
        <f t="shared" si="114"/>
        <v/>
      </c>
      <c r="AD197" s="280" t="str">
        <f t="shared" si="114"/>
        <v/>
      </c>
      <c r="AE197" s="280" t="str">
        <f t="shared" si="114"/>
        <v/>
      </c>
      <c r="AF197" s="280" t="str">
        <f t="shared" si="114"/>
        <v/>
      </c>
      <c r="AG197" s="280" t="str">
        <f t="shared" si="114"/>
        <v/>
      </c>
      <c r="AH197" s="280" t="str">
        <f t="shared" si="114"/>
        <v/>
      </c>
      <c r="AI197" s="280" t="str">
        <f t="shared" si="114"/>
        <v/>
      </c>
      <c r="AJ197" s="147" t="str">
        <f t="shared" si="114"/>
        <v/>
      </c>
      <c r="AK197" s="357" t="str">
        <f>IF(COUNT(AK183:AK188)&lt;1,"",SUM(AK183:AK188))</f>
        <v/>
      </c>
      <c r="AL197" s="358" t="str">
        <f t="shared" si="114"/>
        <v/>
      </c>
      <c r="AM197" s="16"/>
    </row>
    <row r="198" spans="7:39" ht="20.100000000000001" customHeight="1" thickBot="1" x14ac:dyDescent="0.25">
      <c r="G198" s="20"/>
      <c r="H198" s="54"/>
      <c r="I198" s="54"/>
      <c r="J198" s="54"/>
      <c r="K198" s="55"/>
      <c r="L198" s="300"/>
      <c r="M198" s="300"/>
      <c r="N198" s="300"/>
      <c r="O198" s="300"/>
      <c r="P198" s="300"/>
      <c r="Q198" s="300"/>
      <c r="R198" s="300"/>
      <c r="S198" s="300"/>
      <c r="T198" s="300"/>
      <c r="U198" s="300"/>
      <c r="V198" s="300"/>
      <c r="W198" s="300"/>
      <c r="X198" s="300"/>
      <c r="Y198" s="300"/>
      <c r="Z198" s="300"/>
      <c r="AA198" s="300"/>
      <c r="AB198" s="300"/>
      <c r="AC198" s="300"/>
      <c r="AD198" s="300"/>
      <c r="AE198" s="300"/>
      <c r="AF198" s="300"/>
      <c r="AG198" s="300"/>
      <c r="AH198" s="300"/>
      <c r="AI198" s="300"/>
      <c r="AJ198" s="300"/>
      <c r="AK198" s="300"/>
      <c r="AL198" s="300"/>
      <c r="AM198" s="18"/>
    </row>
    <row r="199" spans="7:39" ht="20.100000000000001" customHeight="1" x14ac:dyDescent="0.2"/>
    <row r="200" spans="7:39" ht="20.100000000000001" customHeight="1" x14ac:dyDescent="0.2"/>
    <row r="201" spans="7:39" ht="20.100000000000001" customHeight="1" x14ac:dyDescent="0.2"/>
    <row r="202" spans="7:39" ht="20.100000000000001" customHeight="1" x14ac:dyDescent="0.2"/>
    <row r="203" spans="7:39" ht="20.100000000000001" customHeight="1" x14ac:dyDescent="0.2"/>
    <row r="204" spans="7:39" ht="20.100000000000001" customHeight="1" x14ac:dyDescent="0.2"/>
    <row r="205" spans="7:39" ht="20.100000000000001" customHeight="1" x14ac:dyDescent="0.2"/>
    <row r="206" spans="7:39" ht="20.100000000000001" customHeight="1" x14ac:dyDescent="0.2"/>
    <row r="207" spans="7:39" ht="20.100000000000001" customHeight="1" x14ac:dyDescent="0.2"/>
    <row r="208" spans="7:39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</sheetData>
  <sheetProtection password="D3E8" sheet="1" objects="1" scenarios="1"/>
  <mergeCells count="46">
    <mergeCell ref="AK48:AK50"/>
    <mergeCell ref="L180:AJ180"/>
    <mergeCell ref="AK180:AK182"/>
    <mergeCell ref="AL180:AL182"/>
    <mergeCell ref="AL87:AL89"/>
    <mergeCell ref="L165:AJ165"/>
    <mergeCell ref="AK165:AK167"/>
    <mergeCell ref="AL165:AL167"/>
    <mergeCell ref="AK87:AK89"/>
    <mergeCell ref="L87:AJ87"/>
    <mergeCell ref="AL48:AL50"/>
    <mergeCell ref="AK126:AK128"/>
    <mergeCell ref="AL126:AL128"/>
    <mergeCell ref="I6:I8"/>
    <mergeCell ref="J6:J8"/>
    <mergeCell ref="K6:K8"/>
    <mergeCell ref="K48:K50"/>
    <mergeCell ref="L48:AJ48"/>
    <mergeCell ref="AL6:AL8"/>
    <mergeCell ref="L6:AJ6"/>
    <mergeCell ref="K165:K167"/>
    <mergeCell ref="H180:H182"/>
    <mergeCell ref="I180:I182"/>
    <mergeCell ref="J180:J182"/>
    <mergeCell ref="K180:K182"/>
    <mergeCell ref="H87:H89"/>
    <mergeCell ref="H48:H50"/>
    <mergeCell ref="I48:I50"/>
    <mergeCell ref="J48:J50"/>
    <mergeCell ref="AK6:AK8"/>
    <mergeCell ref="I87:I89"/>
    <mergeCell ref="J87:J89"/>
    <mergeCell ref="K87:K89"/>
    <mergeCell ref="H6:H8"/>
    <mergeCell ref="AK194:AK196"/>
    <mergeCell ref="AL194:AL196"/>
    <mergeCell ref="H194:H196"/>
    <mergeCell ref="I194:I196"/>
    <mergeCell ref="J194:J196"/>
    <mergeCell ref="K194:K196"/>
    <mergeCell ref="L194:AJ194"/>
    <mergeCell ref="H126:H128"/>
    <mergeCell ref="I126:I128"/>
    <mergeCell ref="J126:J128"/>
    <mergeCell ref="K126:K128"/>
    <mergeCell ref="L126:AJ126"/>
  </mergeCells>
  <conditionalFormatting sqref="L9:AL39 M9:AL9">
    <cfRule type="cellIs" priority="7" stopIfTrue="1" operator="equal">
      <formula>""</formula>
    </cfRule>
  </conditionalFormatting>
  <conditionalFormatting sqref="AK9:AL39">
    <cfRule type="cellIs" dxfId="18" priority="9" operator="greaterThanOrEqual">
      <formula>AK$41</formula>
    </cfRule>
  </conditionalFormatting>
  <conditionalFormatting sqref="AL9:AL39">
    <cfRule type="cellIs" dxfId="17" priority="8" operator="greaterThanOrEqual">
      <formula>AL$42</formula>
    </cfRule>
  </conditionalFormatting>
  <conditionalFormatting sqref="L9:AL38 M9:AL9">
    <cfRule type="cellIs" dxfId="16" priority="6" stopIfTrue="1" operator="equal">
      <formula>"ERROR"</formula>
    </cfRule>
  </conditionalFormatting>
  <conditionalFormatting sqref="J9:J38">
    <cfRule type="cellIs" dxfId="15" priority="1" stopIfTrue="1" operator="equal">
      <formula>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/>
  </sheetPr>
  <dimension ref="B1:U39"/>
  <sheetViews>
    <sheetView zoomScale="70" zoomScaleNormal="70" workbookViewId="0">
      <selection activeCell="I8" sqref="I8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31.88671875" style="11" customWidth="1"/>
    <col min="5" max="5" width="2.88671875" style="11" customWidth="1"/>
    <col min="6" max="6" width="13" style="11" customWidth="1"/>
    <col min="7" max="7" width="3.21875" style="11" customWidth="1"/>
    <col min="8" max="10" width="14.6640625" style="11" customWidth="1"/>
    <col min="11" max="18" width="20.77734375" style="138" customWidth="1"/>
    <col min="19" max="19" width="2.88671875" style="11" customWidth="1"/>
    <col min="20" max="20" width="8.88671875" style="11"/>
    <col min="21" max="21" width="31.44140625" style="11" customWidth="1"/>
    <col min="22" max="16384" width="8.88671875" style="11"/>
  </cols>
  <sheetData>
    <row r="1" spans="2:21" ht="12" customHeight="1" x14ac:dyDescent="0.2"/>
    <row r="2" spans="2:21" ht="20.100000000000001" customHeight="1" x14ac:dyDescent="0.2">
      <c r="B2" s="37" t="s">
        <v>316</v>
      </c>
    </row>
    <row r="3" spans="2:21" ht="20.100000000000001" customHeight="1" x14ac:dyDescent="0.2">
      <c r="B3" s="37"/>
    </row>
    <row r="4" spans="2:21" ht="20.100000000000001" customHeight="1" thickBot="1" x14ac:dyDescent="0.25">
      <c r="B4" s="22" t="s">
        <v>40</v>
      </c>
      <c r="H4" s="38" t="s">
        <v>375</v>
      </c>
    </row>
    <row r="5" spans="2:21" ht="20.100000000000001" customHeight="1" thickBot="1" x14ac:dyDescent="0.25">
      <c r="B5" s="23" t="s">
        <v>185</v>
      </c>
      <c r="G5" s="12"/>
      <c r="H5" s="13"/>
      <c r="I5" s="13"/>
      <c r="J5" s="13"/>
      <c r="K5" s="139"/>
      <c r="L5" s="139"/>
      <c r="M5" s="139"/>
      <c r="N5" s="139"/>
      <c r="O5" s="139"/>
      <c r="P5" s="139"/>
      <c r="Q5" s="139"/>
      <c r="R5" s="139"/>
      <c r="S5" s="14"/>
    </row>
    <row r="6" spans="2:21" ht="20.100000000000001" customHeight="1" x14ac:dyDescent="0.2">
      <c r="B6" s="23" t="s">
        <v>85</v>
      </c>
      <c r="G6" s="15"/>
      <c r="H6" s="473" t="s">
        <v>38</v>
      </c>
      <c r="I6" s="476" t="s">
        <v>52</v>
      </c>
      <c r="J6" s="500" t="s">
        <v>63</v>
      </c>
      <c r="K6" s="522" t="s">
        <v>402</v>
      </c>
      <c r="L6" s="523"/>
      <c r="M6" s="523"/>
      <c r="N6" s="523"/>
      <c r="O6" s="523"/>
      <c r="P6" s="523"/>
      <c r="Q6" s="523"/>
      <c r="R6" s="544"/>
      <c r="S6" s="16"/>
    </row>
    <row r="7" spans="2:21" ht="48.75" customHeight="1" thickBot="1" x14ac:dyDescent="0.25">
      <c r="B7" s="23" t="s">
        <v>86</v>
      </c>
      <c r="G7" s="15"/>
      <c r="H7" s="475"/>
      <c r="I7" s="478"/>
      <c r="J7" s="501"/>
      <c r="K7" s="91" t="s">
        <v>261</v>
      </c>
      <c r="L7" s="92" t="s">
        <v>262</v>
      </c>
      <c r="M7" s="92" t="s">
        <v>263</v>
      </c>
      <c r="N7" s="93" t="s">
        <v>260</v>
      </c>
      <c r="O7" s="93" t="s">
        <v>264</v>
      </c>
      <c r="P7" s="93" t="s">
        <v>265</v>
      </c>
      <c r="Q7" s="144" t="s">
        <v>266</v>
      </c>
      <c r="R7" s="225" t="s">
        <v>267</v>
      </c>
      <c r="S7" s="16"/>
    </row>
    <row r="8" spans="2:21" ht="20.100000000000001" customHeight="1" x14ac:dyDescent="0.2">
      <c r="B8" s="23" t="s">
        <v>400</v>
      </c>
      <c r="G8" s="15"/>
      <c r="H8" s="282"/>
      <c r="I8" s="281"/>
      <c r="J8" s="281"/>
      <c r="K8" s="282"/>
      <c r="L8" s="281"/>
      <c r="M8" s="281"/>
      <c r="N8" s="281"/>
      <c r="O8" s="281"/>
      <c r="P8" s="281"/>
      <c r="Q8" s="281"/>
      <c r="R8" s="359"/>
      <c r="S8" s="16"/>
      <c r="T8" s="138"/>
      <c r="U8" s="123"/>
    </row>
    <row r="9" spans="2:21" ht="20.100000000000001" customHeight="1" x14ac:dyDescent="0.2">
      <c r="B9" s="23" t="s">
        <v>387</v>
      </c>
      <c r="G9" s="15"/>
      <c r="H9" s="285"/>
      <c r="I9" s="278"/>
      <c r="J9" s="278"/>
      <c r="K9" s="285"/>
      <c r="L9" s="278"/>
      <c r="M9" s="278"/>
      <c r="N9" s="278"/>
      <c r="O9" s="278"/>
      <c r="P9" s="278"/>
      <c r="Q9" s="278"/>
      <c r="R9" s="360"/>
      <c r="S9" s="16"/>
      <c r="U9" s="123"/>
    </row>
    <row r="10" spans="2:21" ht="20.100000000000001" customHeight="1" x14ac:dyDescent="0.2">
      <c r="B10" s="23" t="s">
        <v>389</v>
      </c>
      <c r="G10" s="15"/>
      <c r="H10" s="285"/>
      <c r="I10" s="278"/>
      <c r="J10" s="278"/>
      <c r="K10" s="285"/>
      <c r="L10" s="278"/>
      <c r="M10" s="278"/>
      <c r="N10" s="278"/>
      <c r="O10" s="278"/>
      <c r="P10" s="278"/>
      <c r="Q10" s="278"/>
      <c r="R10" s="360"/>
      <c r="S10" s="16"/>
      <c r="U10" s="124"/>
    </row>
    <row r="11" spans="2:21" ht="20.100000000000001" customHeight="1" x14ac:dyDescent="0.2">
      <c r="B11" s="23" t="s">
        <v>380</v>
      </c>
      <c r="G11" s="15"/>
      <c r="H11" s="285"/>
      <c r="I11" s="278"/>
      <c r="J11" s="278"/>
      <c r="K11" s="285"/>
      <c r="L11" s="278"/>
      <c r="M11" s="278"/>
      <c r="N11" s="278"/>
      <c r="O11" s="278"/>
      <c r="P11" s="278"/>
      <c r="Q11" s="278"/>
      <c r="R11" s="360"/>
      <c r="S11" s="16"/>
      <c r="U11" s="124"/>
    </row>
    <row r="12" spans="2:21" ht="20.100000000000001" customHeight="1" x14ac:dyDescent="0.2">
      <c r="B12" s="23"/>
      <c r="G12" s="15"/>
      <c r="H12" s="285"/>
      <c r="I12" s="278"/>
      <c r="J12" s="278"/>
      <c r="K12" s="285"/>
      <c r="L12" s="278"/>
      <c r="M12" s="278"/>
      <c r="N12" s="278"/>
      <c r="O12" s="278"/>
      <c r="P12" s="278"/>
      <c r="Q12" s="278"/>
      <c r="R12" s="360"/>
      <c r="S12" s="16"/>
      <c r="U12" s="124"/>
    </row>
    <row r="13" spans="2:21" ht="20.100000000000001" customHeight="1" x14ac:dyDescent="0.2">
      <c r="G13" s="15"/>
      <c r="H13" s="285"/>
      <c r="I13" s="278"/>
      <c r="J13" s="278"/>
      <c r="K13" s="285"/>
      <c r="L13" s="278"/>
      <c r="M13" s="278"/>
      <c r="N13" s="278"/>
      <c r="O13" s="278"/>
      <c r="P13" s="278"/>
      <c r="Q13" s="278"/>
      <c r="R13" s="360"/>
      <c r="S13" s="16"/>
      <c r="U13" s="123"/>
    </row>
    <row r="14" spans="2:21" ht="20.100000000000001" customHeight="1" thickBot="1" x14ac:dyDescent="0.25">
      <c r="B14" s="22" t="s">
        <v>54</v>
      </c>
      <c r="G14" s="15"/>
      <c r="H14" s="285"/>
      <c r="I14" s="278"/>
      <c r="J14" s="278"/>
      <c r="K14" s="285"/>
      <c r="L14" s="278"/>
      <c r="M14" s="278"/>
      <c r="N14" s="278"/>
      <c r="O14" s="278"/>
      <c r="P14" s="278"/>
      <c r="Q14" s="278"/>
      <c r="R14" s="360"/>
      <c r="S14" s="16"/>
      <c r="U14" s="123"/>
    </row>
    <row r="15" spans="2:21" ht="20.100000000000001" customHeight="1" thickBot="1" x14ac:dyDescent="0.25">
      <c r="B15" s="12"/>
      <c r="C15" s="13"/>
      <c r="D15" s="13"/>
      <c r="E15" s="14"/>
      <c r="G15" s="15"/>
      <c r="H15" s="285"/>
      <c r="I15" s="278"/>
      <c r="J15" s="278"/>
      <c r="K15" s="285"/>
      <c r="L15" s="278"/>
      <c r="M15" s="278"/>
      <c r="N15" s="278"/>
      <c r="O15" s="278"/>
      <c r="P15" s="278"/>
      <c r="Q15" s="278"/>
      <c r="R15" s="360"/>
      <c r="S15" s="16"/>
      <c r="U15" s="124"/>
    </row>
    <row r="16" spans="2:21" ht="20.100000000000001" customHeight="1" x14ac:dyDescent="0.2">
      <c r="B16" s="15"/>
      <c r="C16" s="45" t="s">
        <v>55</v>
      </c>
      <c r="D16" s="57"/>
      <c r="E16" s="16"/>
      <c r="G16" s="15"/>
      <c r="H16" s="285"/>
      <c r="I16" s="278"/>
      <c r="J16" s="278"/>
      <c r="K16" s="285"/>
      <c r="L16" s="278"/>
      <c r="M16" s="278"/>
      <c r="N16" s="278"/>
      <c r="O16" s="278"/>
      <c r="P16" s="278"/>
      <c r="Q16" s="278"/>
      <c r="R16" s="278"/>
      <c r="S16" s="16"/>
      <c r="U16" s="123"/>
    </row>
    <row r="17" spans="2:21" ht="20.100000000000001" customHeight="1" thickBot="1" x14ac:dyDescent="0.25">
      <c r="B17" s="15"/>
      <c r="C17" s="46" t="s">
        <v>56</v>
      </c>
      <c r="D17" s="81"/>
      <c r="E17" s="16"/>
      <c r="G17" s="15"/>
      <c r="H17" s="285"/>
      <c r="I17" s="278"/>
      <c r="J17" s="278"/>
      <c r="K17" s="285"/>
      <c r="L17" s="278"/>
      <c r="M17" s="278"/>
      <c r="N17" s="278"/>
      <c r="O17" s="278"/>
      <c r="P17" s="278"/>
      <c r="Q17" s="278"/>
      <c r="R17" s="360"/>
      <c r="S17" s="16"/>
      <c r="U17" s="123"/>
    </row>
    <row r="18" spans="2:21" ht="20.100000000000001" customHeight="1" thickBot="1" x14ac:dyDescent="0.25">
      <c r="B18" s="20"/>
      <c r="C18" s="17"/>
      <c r="D18" s="17"/>
      <c r="E18" s="18"/>
      <c r="G18" s="15"/>
      <c r="H18" s="285"/>
      <c r="I18" s="278"/>
      <c r="J18" s="278"/>
      <c r="K18" s="285"/>
      <c r="L18" s="278"/>
      <c r="M18" s="278"/>
      <c r="N18" s="278"/>
      <c r="O18" s="278"/>
      <c r="P18" s="278"/>
      <c r="Q18" s="278"/>
      <c r="R18" s="360"/>
      <c r="S18" s="16"/>
      <c r="U18" s="123"/>
    </row>
    <row r="19" spans="2:21" ht="20.100000000000001" customHeight="1" x14ac:dyDescent="0.2">
      <c r="G19" s="15"/>
      <c r="H19" s="285"/>
      <c r="I19" s="278"/>
      <c r="J19" s="278"/>
      <c r="K19" s="285"/>
      <c r="L19" s="278"/>
      <c r="M19" s="278"/>
      <c r="N19" s="278"/>
      <c r="O19" s="278"/>
      <c r="P19" s="278"/>
      <c r="Q19" s="278"/>
      <c r="R19" s="360"/>
      <c r="S19" s="16"/>
      <c r="U19" s="123"/>
    </row>
    <row r="20" spans="2:21" ht="20.100000000000001" customHeight="1" x14ac:dyDescent="0.2">
      <c r="G20" s="15"/>
      <c r="H20" s="285"/>
      <c r="I20" s="278"/>
      <c r="J20" s="278"/>
      <c r="K20" s="285"/>
      <c r="L20" s="278"/>
      <c r="M20" s="278"/>
      <c r="N20" s="278"/>
      <c r="O20" s="278"/>
      <c r="P20" s="278"/>
      <c r="Q20" s="278"/>
      <c r="R20" s="360"/>
      <c r="S20" s="16"/>
      <c r="U20" s="123"/>
    </row>
    <row r="21" spans="2:21" ht="20.100000000000001" customHeight="1" x14ac:dyDescent="0.2">
      <c r="G21" s="15"/>
      <c r="H21" s="285"/>
      <c r="I21" s="278"/>
      <c r="J21" s="278"/>
      <c r="K21" s="285"/>
      <c r="L21" s="278"/>
      <c r="M21" s="278"/>
      <c r="N21" s="278"/>
      <c r="O21" s="278"/>
      <c r="P21" s="278"/>
      <c r="Q21" s="278"/>
      <c r="R21" s="360"/>
      <c r="S21" s="16"/>
      <c r="U21" s="124"/>
    </row>
    <row r="22" spans="2:21" ht="20.100000000000001" customHeight="1" x14ac:dyDescent="0.2">
      <c r="G22" s="15"/>
      <c r="H22" s="285"/>
      <c r="I22" s="278"/>
      <c r="J22" s="278"/>
      <c r="K22" s="285"/>
      <c r="L22" s="278"/>
      <c r="M22" s="278"/>
      <c r="N22" s="278"/>
      <c r="O22" s="278"/>
      <c r="P22" s="278"/>
      <c r="Q22" s="278"/>
      <c r="R22" s="360"/>
      <c r="S22" s="16"/>
      <c r="U22" s="124"/>
    </row>
    <row r="23" spans="2:21" ht="20.100000000000001" customHeight="1" x14ac:dyDescent="0.2">
      <c r="G23" s="15"/>
      <c r="H23" s="285"/>
      <c r="I23" s="278"/>
      <c r="J23" s="278"/>
      <c r="K23" s="285"/>
      <c r="L23" s="278"/>
      <c r="M23" s="278"/>
      <c r="N23" s="278"/>
      <c r="O23" s="278"/>
      <c r="P23" s="278"/>
      <c r="Q23" s="278"/>
      <c r="R23" s="360"/>
      <c r="S23" s="16"/>
      <c r="U23" s="123"/>
    </row>
    <row r="24" spans="2:21" ht="20.100000000000001" customHeight="1" x14ac:dyDescent="0.2">
      <c r="G24" s="15"/>
      <c r="H24" s="285"/>
      <c r="I24" s="278"/>
      <c r="J24" s="278"/>
      <c r="K24" s="285"/>
      <c r="L24" s="278"/>
      <c r="M24" s="278"/>
      <c r="N24" s="278"/>
      <c r="O24" s="278"/>
      <c r="P24" s="278"/>
      <c r="Q24" s="278"/>
      <c r="R24" s="360"/>
      <c r="S24" s="16"/>
      <c r="U24" s="124"/>
    </row>
    <row r="25" spans="2:21" ht="20.100000000000001" customHeight="1" x14ac:dyDescent="0.2">
      <c r="G25" s="15"/>
      <c r="H25" s="285"/>
      <c r="I25" s="278"/>
      <c r="J25" s="278"/>
      <c r="K25" s="285"/>
      <c r="L25" s="278"/>
      <c r="M25" s="278"/>
      <c r="N25" s="278"/>
      <c r="O25" s="278"/>
      <c r="P25" s="278"/>
      <c r="Q25" s="278"/>
      <c r="R25" s="360"/>
      <c r="S25" s="16"/>
      <c r="U25" s="123"/>
    </row>
    <row r="26" spans="2:21" ht="20.100000000000001" customHeight="1" x14ac:dyDescent="0.2">
      <c r="G26" s="15"/>
      <c r="H26" s="285"/>
      <c r="I26" s="278"/>
      <c r="J26" s="278"/>
      <c r="K26" s="285"/>
      <c r="L26" s="278"/>
      <c r="M26" s="278"/>
      <c r="N26" s="278"/>
      <c r="O26" s="278"/>
      <c r="P26" s="278"/>
      <c r="Q26" s="278"/>
      <c r="R26" s="360"/>
      <c r="S26" s="16"/>
      <c r="U26" s="123"/>
    </row>
    <row r="27" spans="2:21" ht="20.100000000000001" customHeight="1" x14ac:dyDescent="0.2">
      <c r="G27" s="15"/>
      <c r="H27" s="285"/>
      <c r="I27" s="278"/>
      <c r="J27" s="278"/>
      <c r="K27" s="285"/>
      <c r="L27" s="278"/>
      <c r="M27" s="278"/>
      <c r="N27" s="278"/>
      <c r="O27" s="278"/>
      <c r="P27" s="278"/>
      <c r="Q27" s="278"/>
      <c r="R27" s="360"/>
      <c r="S27" s="16"/>
      <c r="U27" s="124"/>
    </row>
    <row r="28" spans="2:21" ht="20.100000000000001" customHeight="1" x14ac:dyDescent="0.2">
      <c r="G28" s="15"/>
      <c r="H28" s="285"/>
      <c r="I28" s="278"/>
      <c r="J28" s="278"/>
      <c r="K28" s="285"/>
      <c r="L28" s="278"/>
      <c r="M28" s="278"/>
      <c r="N28" s="278"/>
      <c r="O28" s="278"/>
      <c r="P28" s="278"/>
      <c r="Q28" s="278"/>
      <c r="R28" s="360"/>
      <c r="S28" s="16"/>
      <c r="U28" s="124"/>
    </row>
    <row r="29" spans="2:21" ht="20.100000000000001" customHeight="1" x14ac:dyDescent="0.2">
      <c r="G29" s="15"/>
      <c r="H29" s="285"/>
      <c r="I29" s="278"/>
      <c r="J29" s="278"/>
      <c r="K29" s="285"/>
      <c r="L29" s="278"/>
      <c r="M29" s="278"/>
      <c r="N29" s="278"/>
      <c r="O29" s="278"/>
      <c r="P29" s="278"/>
      <c r="Q29" s="278"/>
      <c r="R29" s="360"/>
      <c r="S29" s="16"/>
      <c r="U29" s="123"/>
    </row>
    <row r="30" spans="2:21" ht="20.100000000000001" customHeight="1" x14ac:dyDescent="0.2">
      <c r="G30" s="15"/>
      <c r="H30" s="285"/>
      <c r="I30" s="278"/>
      <c r="J30" s="278"/>
      <c r="K30" s="285"/>
      <c r="L30" s="278"/>
      <c r="M30" s="278"/>
      <c r="N30" s="278"/>
      <c r="O30" s="278"/>
      <c r="P30" s="278"/>
      <c r="Q30" s="278"/>
      <c r="R30" s="360"/>
      <c r="S30" s="16"/>
      <c r="U30" s="123"/>
    </row>
    <row r="31" spans="2:21" ht="20.100000000000001" customHeight="1" x14ac:dyDescent="0.2">
      <c r="G31" s="15"/>
      <c r="H31" s="285"/>
      <c r="I31" s="278"/>
      <c r="J31" s="278"/>
      <c r="K31" s="285"/>
      <c r="L31" s="278"/>
      <c r="M31" s="278"/>
      <c r="N31" s="278"/>
      <c r="O31" s="278"/>
      <c r="P31" s="278"/>
      <c r="Q31" s="278"/>
      <c r="R31" s="360"/>
      <c r="S31" s="16"/>
    </row>
    <row r="32" spans="2:21" ht="20.100000000000001" customHeight="1" x14ac:dyDescent="0.2">
      <c r="G32" s="15"/>
      <c r="H32" s="285"/>
      <c r="I32" s="278"/>
      <c r="J32" s="278"/>
      <c r="K32" s="285"/>
      <c r="L32" s="278"/>
      <c r="M32" s="278"/>
      <c r="N32" s="278"/>
      <c r="O32" s="278"/>
      <c r="P32" s="278"/>
      <c r="Q32" s="278"/>
      <c r="R32" s="360"/>
      <c r="S32" s="16"/>
    </row>
    <row r="33" spans="7:19" ht="20.100000000000001" customHeight="1" x14ac:dyDescent="0.2">
      <c r="G33" s="15"/>
      <c r="H33" s="285"/>
      <c r="I33" s="278"/>
      <c r="J33" s="278"/>
      <c r="K33" s="285"/>
      <c r="L33" s="278"/>
      <c r="M33" s="278"/>
      <c r="N33" s="278"/>
      <c r="O33" s="278"/>
      <c r="P33" s="278"/>
      <c r="Q33" s="278"/>
      <c r="R33" s="360"/>
      <c r="S33" s="16"/>
    </row>
    <row r="34" spans="7:19" ht="20.100000000000001" customHeight="1" x14ac:dyDescent="0.2">
      <c r="G34" s="15"/>
      <c r="H34" s="285"/>
      <c r="I34" s="278"/>
      <c r="J34" s="278"/>
      <c r="K34" s="285"/>
      <c r="L34" s="278"/>
      <c r="M34" s="278"/>
      <c r="N34" s="278"/>
      <c r="O34" s="278"/>
      <c r="P34" s="278"/>
      <c r="Q34" s="278"/>
      <c r="R34" s="360"/>
      <c r="S34" s="16"/>
    </row>
    <row r="35" spans="7:19" ht="20.100000000000001" customHeight="1" x14ac:dyDescent="0.2">
      <c r="G35" s="15"/>
      <c r="H35" s="285"/>
      <c r="I35" s="278"/>
      <c r="J35" s="278"/>
      <c r="K35" s="285"/>
      <c r="L35" s="278"/>
      <c r="M35" s="278"/>
      <c r="N35" s="278"/>
      <c r="O35" s="278"/>
      <c r="P35" s="278"/>
      <c r="Q35" s="278"/>
      <c r="R35" s="360"/>
      <c r="S35" s="16"/>
    </row>
    <row r="36" spans="7:19" ht="20.100000000000001" customHeight="1" x14ac:dyDescent="0.2">
      <c r="G36" s="15"/>
      <c r="H36" s="285"/>
      <c r="I36" s="278"/>
      <c r="J36" s="278"/>
      <c r="K36" s="285"/>
      <c r="L36" s="278"/>
      <c r="M36" s="278"/>
      <c r="N36" s="278"/>
      <c r="O36" s="278"/>
      <c r="P36" s="278"/>
      <c r="Q36" s="278"/>
      <c r="R36" s="360"/>
      <c r="S36" s="16"/>
    </row>
    <row r="37" spans="7:19" ht="20.100000000000001" customHeight="1" thickBot="1" x14ac:dyDescent="0.25">
      <c r="G37" s="15"/>
      <c r="H37" s="288"/>
      <c r="I37" s="287"/>
      <c r="J37" s="287"/>
      <c r="K37" s="288"/>
      <c r="L37" s="287"/>
      <c r="M37" s="287"/>
      <c r="N37" s="287"/>
      <c r="O37" s="287"/>
      <c r="P37" s="287"/>
      <c r="Q37" s="287"/>
      <c r="R37" s="361"/>
      <c r="S37" s="16"/>
    </row>
    <row r="38" spans="7:19" ht="20.100000000000001" customHeight="1" thickBot="1" x14ac:dyDescent="0.25">
      <c r="G38" s="15"/>
      <c r="H38" s="519" t="s">
        <v>51</v>
      </c>
      <c r="I38" s="520"/>
      <c r="J38" s="521"/>
      <c r="K38" s="289"/>
      <c r="L38" s="334"/>
      <c r="M38" s="334"/>
      <c r="N38" s="334"/>
      <c r="O38" s="334"/>
      <c r="P38" s="334"/>
      <c r="Q38" s="334"/>
      <c r="R38" s="362"/>
      <c r="S38" s="16"/>
    </row>
    <row r="39" spans="7:19" ht="20.100000000000001" customHeight="1" thickBot="1" x14ac:dyDescent="0.25">
      <c r="G39" s="20"/>
      <c r="H39" s="17"/>
      <c r="I39" s="17"/>
      <c r="J39" s="17"/>
      <c r="K39" s="141"/>
      <c r="L39" s="141"/>
      <c r="M39" s="141"/>
      <c r="N39" s="141"/>
      <c r="O39" s="141"/>
      <c r="P39" s="141"/>
      <c r="Q39" s="141"/>
      <c r="R39" s="141"/>
      <c r="S39" s="18"/>
    </row>
  </sheetData>
  <sheetProtection password="D3E8" sheet="1" objects="1" scenarios="1" selectLockedCells="1"/>
  <mergeCells count="5">
    <mergeCell ref="K6:R6"/>
    <mergeCell ref="H38:J38"/>
    <mergeCell ref="H6:H7"/>
    <mergeCell ref="I6:I7"/>
    <mergeCell ref="J6:J7"/>
  </mergeCells>
  <conditionalFormatting sqref="K38:R38 D16:D17 J8:R37">
    <cfRule type="cellIs" dxfId="14" priority="2" stopIfTrue="1" operator="equal">
      <formula>""</formula>
    </cfRule>
  </conditionalFormatting>
  <conditionalFormatting sqref="K8:R37">
    <cfRule type="cellIs" priority="3" stopIfTrue="1" operator="between">
      <formula>K$38</formula>
      <formula>100000000000000</formula>
    </cfRule>
    <cfRule type="cellIs" dxfId="13" priority="6" operator="lessThan">
      <formula>K$38</formula>
    </cfRule>
    <cfRule type="cellIs" dxfId="12" priority="8" stopIfTrue="1" operator="notEqual">
      <formula>"&lt;LOD"</formula>
    </cfRule>
  </conditionalFormatting>
  <conditionalFormatting sqref="H8:I37">
    <cfRule type="cellIs" dxfId="11" priority="1" stopIfTrue="1" operator="equal">
      <formula>""</formula>
    </cfRule>
  </conditionalFormatting>
  <dataValidations count="1">
    <dataValidation type="custom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8:R37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878A15"/>
  </sheetPr>
  <dimension ref="B1:T730"/>
  <sheetViews>
    <sheetView zoomScale="60" zoomScaleNormal="60" workbookViewId="0">
      <selection activeCell="J8" sqref="J8:J37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0" width="14.6640625" style="11" customWidth="1"/>
    <col min="11" max="11" width="14.6640625" style="190" customWidth="1"/>
    <col min="12" max="12" width="24.6640625" style="145" customWidth="1"/>
    <col min="13" max="19" width="24.77734375" style="145" customWidth="1"/>
    <col min="20" max="20" width="3.6640625" style="105" customWidth="1"/>
    <col min="21" max="21" width="3.88671875" style="11" customWidth="1"/>
    <col min="22" max="16384" width="8.88671875" style="11"/>
  </cols>
  <sheetData>
    <row r="1" spans="2:20" ht="12" customHeight="1" x14ac:dyDescent="0.2"/>
    <row r="2" spans="2:20" ht="20.100000000000001" customHeight="1" x14ac:dyDescent="0.2">
      <c r="B2" s="37" t="s">
        <v>317</v>
      </c>
    </row>
    <row r="3" spans="2:20" ht="20.100000000000001" customHeight="1" x14ac:dyDescent="0.2">
      <c r="B3" s="37"/>
    </row>
    <row r="4" spans="2:20" ht="20.100000000000001" customHeight="1" thickBot="1" x14ac:dyDescent="0.25">
      <c r="B4" s="22" t="s">
        <v>54</v>
      </c>
      <c r="H4" s="38" t="s">
        <v>394</v>
      </c>
    </row>
    <row r="5" spans="2:20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46"/>
      <c r="L5" s="146"/>
      <c r="M5" s="146"/>
      <c r="N5" s="146"/>
      <c r="O5" s="146"/>
      <c r="P5" s="146"/>
      <c r="Q5" s="146"/>
      <c r="R5" s="146"/>
      <c r="S5" s="146"/>
      <c r="T5" s="14"/>
    </row>
    <row r="6" spans="2:20" ht="20.100000000000001" customHeight="1" x14ac:dyDescent="0.2">
      <c r="B6" s="15"/>
      <c r="C6" s="45" t="s">
        <v>3</v>
      </c>
      <c r="D6" s="68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38" t="s">
        <v>63</v>
      </c>
      <c r="L6" s="529" t="s">
        <v>396</v>
      </c>
      <c r="M6" s="530"/>
      <c r="N6" s="530"/>
      <c r="O6" s="530"/>
      <c r="P6" s="530"/>
      <c r="Q6" s="530"/>
      <c r="R6" s="530"/>
      <c r="S6" s="555"/>
      <c r="T6" s="16"/>
    </row>
    <row r="7" spans="2:20" ht="45.75" thickBot="1" x14ac:dyDescent="0.25">
      <c r="B7" s="15"/>
      <c r="C7" s="50" t="s">
        <v>34</v>
      </c>
      <c r="D7" s="69" t="str">
        <f>IF('Application info'!E16="","",'Application info'!E16)</f>
        <v>MLP/2015/00094</v>
      </c>
      <c r="E7" s="16"/>
      <c r="G7" s="15"/>
      <c r="H7" s="475"/>
      <c r="I7" s="478"/>
      <c r="J7" s="478"/>
      <c r="K7" s="539"/>
      <c r="L7" s="279" t="s">
        <v>261</v>
      </c>
      <c r="M7" s="307" t="s">
        <v>262</v>
      </c>
      <c r="N7" s="307" t="s">
        <v>263</v>
      </c>
      <c r="O7" s="363" t="s">
        <v>260</v>
      </c>
      <c r="P7" s="308" t="s">
        <v>264</v>
      </c>
      <c r="Q7" s="308" t="s">
        <v>265</v>
      </c>
      <c r="R7" s="200" t="s">
        <v>266</v>
      </c>
      <c r="S7" s="309" t="s">
        <v>267</v>
      </c>
      <c r="T7" s="16"/>
    </row>
    <row r="8" spans="2:20" ht="20.100000000000001" customHeight="1" x14ac:dyDescent="0.2">
      <c r="B8" s="15"/>
      <c r="C8" s="50" t="s">
        <v>35</v>
      </c>
      <c r="D8" s="69" t="str">
        <f>IF('Application info'!E17="","",'Application info'!E17)</f>
        <v>PD Teesport</v>
      </c>
      <c r="E8" s="16"/>
      <c r="G8" s="15"/>
      <c r="H8" s="39" t="str">
        <f>IF('Organochlorine data'!H8="","",'Organochlorine data'!H8)</f>
        <v/>
      </c>
      <c r="I8" s="40" t="str">
        <f>IF('Organochlorine data'!I8="","",'Organochlorine data'!I8)</f>
        <v/>
      </c>
      <c r="J8" s="281"/>
      <c r="K8" s="147" t="str">
        <f>IF('Organochlorine data'!J8="","",'Organochlorine data'!J8)</f>
        <v/>
      </c>
      <c r="L8" s="297" t="str">
        <f>IF('Organochlorine data'!K8="","",IF(ISNUMBER('Organochlorine data'!K8)=TRUE, IF('Organochlorine data'!K8&lt;'Organochlorine data'!K$38, "ERROR", 'Organochlorine data'!K8), IF('Organochlorine data'!K8="&lt;LOD",'Organochlorine data'!K$38, "ERROR")))</f>
        <v/>
      </c>
      <c r="M8" s="325" t="str">
        <f>IF('Organochlorine data'!L8="","",IF(ISNUMBER('Organochlorine data'!L8)=TRUE, IF('Organochlorine data'!L8&lt;'Organochlorine data'!L$38, "ERROR", 'Organochlorine data'!L8), IF('Organochlorine data'!L8="&lt;LOD",'Organochlorine data'!L$38, "ERROR")))</f>
        <v/>
      </c>
      <c r="N8" s="325" t="str">
        <f>IF('Organochlorine data'!M8="","",IF(ISNUMBER('Organochlorine data'!M8)=TRUE, IF('Organochlorine data'!M8&lt;'Organochlorine data'!M$38, "ERROR", 'Organochlorine data'!M8), IF('Organochlorine data'!M8="&lt;LOD",'Organochlorine data'!M$38, "ERROR")))</f>
        <v/>
      </c>
      <c r="O8" s="280" t="str">
        <f>IF('Organochlorine data'!N8="","",IF(ISNUMBER('Organochlorine data'!N8)=TRUE, IF('Organochlorine data'!N8&lt;'Organochlorine data'!N$38, "ERROR", 'Organochlorine data'!N8), IF('Organochlorine data'!N8="&lt;LOD",'Organochlorine data'!N$38, "ERROR")))</f>
        <v/>
      </c>
      <c r="P8" s="325" t="str">
        <f>IF('Organochlorine data'!O8="","",IF(ISNUMBER('Organochlorine data'!O8)=TRUE, IF('Organochlorine data'!O8&lt;'Organochlorine data'!O$38, "ERROR", 'Organochlorine data'!O8), IF('Organochlorine data'!O8="&lt;LOD",'Organochlorine data'!O$38, "ERROR")))</f>
        <v/>
      </c>
      <c r="Q8" s="325" t="str">
        <f>IF('Organochlorine data'!P8="","",IF(ISNUMBER('Organochlorine data'!P8)=TRUE, IF('Organochlorine data'!P8&lt;'Organochlorine data'!P$38, "ERROR", 'Organochlorine data'!P8), IF('Organochlorine data'!P8="&lt;LOD",'Organochlorine data'!P$38, "ERROR")))</f>
        <v/>
      </c>
      <c r="R8" s="280" t="str">
        <f>IF('Organochlorine data'!Q8="","",IF(ISNUMBER('Organochlorine data'!Q8)=TRUE, IF('Organochlorine data'!Q8&lt;'Organochlorine data'!Q$38, "ERROR", 'Organochlorine data'!Q8), IF('Organochlorine data'!Q8="&lt;LOD",'Organochlorine data'!Q$38, "ERROR")))</f>
        <v/>
      </c>
      <c r="S8" s="364" t="str">
        <f>IF('Organochlorine data'!R8="","",IF(ISNUMBER('Organochlorine data'!R8)=TRUE, IF('Organochlorine data'!R8&lt;'Organochlorine data'!R$38, "ERROR", 'Organochlorine data'!R8), IF('Organochlorine data'!R8="&lt;LOD",'Organochlorine data'!R$38, "ERROR")))</f>
        <v/>
      </c>
      <c r="T8" s="16"/>
    </row>
    <row r="9" spans="2:20" ht="20.100000000000001" customHeight="1" x14ac:dyDescent="0.2">
      <c r="B9" s="15"/>
      <c r="C9" s="50" t="s">
        <v>36</v>
      </c>
      <c r="D9" s="266">
        <f>IF('Application info'!E18="","",'Application info'!E18)</f>
        <v>42158</v>
      </c>
      <c r="E9" s="16"/>
      <c r="G9" s="15"/>
      <c r="H9" s="42" t="str">
        <f>IF('Organochlorine data'!H9="","",'Organochlorine data'!H9)</f>
        <v/>
      </c>
      <c r="I9" s="43" t="str">
        <f>IF('Organochlorine data'!I9="","",'Organochlorine data'!I9)</f>
        <v/>
      </c>
      <c r="J9" s="278"/>
      <c r="K9" s="148" t="str">
        <f>IF('Organochlorine data'!J9="","",'Organochlorine data'!J9)</f>
        <v/>
      </c>
      <c r="L9" s="127" t="str">
        <f>IF('Organochlorine data'!K9="","",IF(ISNUMBER('Organochlorine data'!K9)=TRUE, IF('Organochlorine data'!K9&lt;'Organochlorine data'!K$38, "ERROR", 'Organochlorine data'!K9), IF('Organochlorine data'!K9="&lt;LOD",'Organochlorine data'!K$38, "ERROR")))</f>
        <v/>
      </c>
      <c r="M9" s="326" t="str">
        <f>IF('Organochlorine data'!L9="","",IF(ISNUMBER('Organochlorine data'!L9)=TRUE, IF('Organochlorine data'!L9&lt;'Organochlorine data'!L$38, "ERROR", 'Organochlorine data'!L9), IF('Organochlorine data'!L9="&lt;LOD",'Organochlorine data'!L$38, "ERROR")))</f>
        <v/>
      </c>
      <c r="N9" s="326" t="str">
        <f>IF('Organochlorine data'!M9="","",IF(ISNUMBER('Organochlorine data'!M9)=TRUE, IF('Organochlorine data'!M9&lt;'Organochlorine data'!M$38, "ERROR", 'Organochlorine data'!M9), IF('Organochlorine data'!M9="&lt;LOD",'Organochlorine data'!M$38, "ERROR")))</f>
        <v/>
      </c>
      <c r="O9" s="284" t="str">
        <f>IF('Organochlorine data'!N9="","",IF(ISNUMBER('Organochlorine data'!N9)=TRUE, IF('Organochlorine data'!N9&lt;'Organochlorine data'!N$38, "ERROR", 'Organochlorine data'!N9), IF('Organochlorine data'!N9="&lt;LOD",'Organochlorine data'!N$38, "ERROR")))</f>
        <v/>
      </c>
      <c r="P9" s="326" t="str">
        <f>IF('Organochlorine data'!O9="","",IF(ISNUMBER('Organochlorine data'!O9)=TRUE, IF('Organochlorine data'!O9&lt;'Organochlorine data'!O$38, "ERROR", 'Organochlorine data'!O9), IF('Organochlorine data'!O9="&lt;LOD",'Organochlorine data'!O$38, "ERROR")))</f>
        <v/>
      </c>
      <c r="Q9" s="326" t="str">
        <f>IF('Organochlorine data'!P9="","",IF(ISNUMBER('Organochlorine data'!P9)=TRUE, IF('Organochlorine data'!P9&lt;'Organochlorine data'!P$38, "ERROR", 'Organochlorine data'!P9), IF('Organochlorine data'!P9="&lt;LOD",'Organochlorine data'!P$38, "ERROR")))</f>
        <v/>
      </c>
      <c r="R9" s="284" t="str">
        <f>IF('Organochlorine data'!Q9="","",IF(ISNUMBER('Organochlorine data'!Q9)=TRUE, IF('Organochlorine data'!Q9&lt;'Organochlorine data'!Q$38, "ERROR", 'Organochlorine data'!Q9), IF('Organochlorine data'!Q9="&lt;LOD",'Organochlorine data'!Q$38, "ERROR")))</f>
        <v/>
      </c>
      <c r="S9" s="365" t="str">
        <f>IF('Organochlorine data'!R9="","",IF(ISNUMBER('Organochlorine data'!R9)=TRUE, IF('Organochlorine data'!R9&lt;'Organochlorine data'!R$38, "ERROR", 'Organochlorine data'!R9), IF('Organochlorine data'!R9="&lt;LOD",'Organochlorine data'!R$38, "ERROR")))</f>
        <v/>
      </c>
      <c r="T9" s="16"/>
    </row>
    <row r="10" spans="2:20" ht="20.100000000000001" customHeight="1" thickBot="1" x14ac:dyDescent="0.25">
      <c r="B10" s="15"/>
      <c r="C10" s="51" t="s">
        <v>37</v>
      </c>
      <c r="D10" s="70" t="str">
        <f>IF('Application info'!E19="","",'Application info'!E19)</f>
        <v>PD Teesport</v>
      </c>
      <c r="E10" s="16"/>
      <c r="G10" s="15"/>
      <c r="H10" s="42" t="str">
        <f>IF('Organochlorine data'!H10="","",'Organochlorine data'!H10)</f>
        <v/>
      </c>
      <c r="I10" s="43" t="str">
        <f>IF('Organochlorine data'!I10="","",'Organochlorine data'!I10)</f>
        <v/>
      </c>
      <c r="J10" s="278"/>
      <c r="K10" s="148" t="str">
        <f>IF('Organochlorine data'!J10="","",'Organochlorine data'!J10)</f>
        <v/>
      </c>
      <c r="L10" s="127" t="str">
        <f>IF('Organochlorine data'!K10="","",IF(ISNUMBER('Organochlorine data'!K10)=TRUE, IF('Organochlorine data'!K10&lt;'Organochlorine data'!K$38, "ERROR", 'Organochlorine data'!K10), IF('Organochlorine data'!K10="&lt;LOD",'Organochlorine data'!K$38, "ERROR")))</f>
        <v/>
      </c>
      <c r="M10" s="326" t="str">
        <f>IF('Organochlorine data'!L10="","",IF(ISNUMBER('Organochlorine data'!L10)=TRUE, IF('Organochlorine data'!L10&lt;'Organochlorine data'!L$38, "ERROR", 'Organochlorine data'!L10), IF('Organochlorine data'!L10="&lt;LOD",'Organochlorine data'!L$38, "ERROR")))</f>
        <v/>
      </c>
      <c r="N10" s="326" t="str">
        <f>IF('Organochlorine data'!M10="","",IF(ISNUMBER('Organochlorine data'!M10)=TRUE, IF('Organochlorine data'!M10&lt;'Organochlorine data'!M$38, "ERROR", 'Organochlorine data'!M10), IF('Organochlorine data'!M10="&lt;LOD",'Organochlorine data'!M$38, "ERROR")))</f>
        <v/>
      </c>
      <c r="O10" s="284" t="str">
        <f>IF('Organochlorine data'!N10="","",IF(ISNUMBER('Organochlorine data'!N10)=TRUE, IF('Organochlorine data'!N10&lt;'Organochlorine data'!N$38, "ERROR", 'Organochlorine data'!N10), IF('Organochlorine data'!N10="&lt;LOD",'Organochlorine data'!N$38, "ERROR")))</f>
        <v/>
      </c>
      <c r="P10" s="326" t="str">
        <f>IF('Organochlorine data'!O10="","",IF(ISNUMBER('Organochlorine data'!O10)=TRUE, IF('Organochlorine data'!O10&lt;'Organochlorine data'!O$38, "ERROR", 'Organochlorine data'!O10), IF('Organochlorine data'!O10="&lt;LOD",'Organochlorine data'!O$38, "ERROR")))</f>
        <v/>
      </c>
      <c r="Q10" s="326" t="str">
        <f>IF('Organochlorine data'!P10="","",IF(ISNUMBER('Organochlorine data'!P10)=TRUE, IF('Organochlorine data'!P10&lt;'Organochlorine data'!P$38, "ERROR", 'Organochlorine data'!P10), IF('Organochlorine data'!P10="&lt;LOD",'Organochlorine data'!P$38, "ERROR")))</f>
        <v/>
      </c>
      <c r="R10" s="284" t="str">
        <f>IF('Organochlorine data'!Q10="","",IF(ISNUMBER('Organochlorine data'!Q10)=TRUE, IF('Organochlorine data'!Q10&lt;'Organochlorine data'!Q$38, "ERROR", 'Organochlorine data'!Q10), IF('Organochlorine data'!Q10="&lt;LOD",'Organochlorine data'!Q$38, "ERROR")))</f>
        <v/>
      </c>
      <c r="S10" s="365" t="str">
        <f>IF('Organochlorine data'!R10="","",IF(ISNUMBER('Organochlorine data'!R10)=TRUE, IF('Organochlorine data'!R10&lt;'Organochlorine data'!R$38, "ERROR", 'Organochlorine data'!R10), IF('Organochlorine data'!R10="&lt;LOD",'Organochlorine data'!R$38, "ERROR")))</f>
        <v/>
      </c>
      <c r="T10" s="16"/>
    </row>
    <row r="11" spans="2:20" ht="20.100000000000001" customHeight="1" thickBot="1" x14ac:dyDescent="0.25">
      <c r="B11" s="15"/>
      <c r="C11" s="13"/>
      <c r="D11" s="13"/>
      <c r="E11" s="16"/>
      <c r="G11" s="15"/>
      <c r="H11" s="42" t="str">
        <f>IF('Organochlorine data'!H11="","",'Organochlorine data'!H11)</f>
        <v/>
      </c>
      <c r="I11" s="43" t="str">
        <f>IF('Organochlorine data'!I11="","",'Organochlorine data'!I11)</f>
        <v/>
      </c>
      <c r="J11" s="278"/>
      <c r="K11" s="148" t="str">
        <f>IF('Organochlorine data'!J11="","",'Organochlorine data'!J11)</f>
        <v/>
      </c>
      <c r="L11" s="127" t="str">
        <f>IF('Organochlorine data'!K11="","",IF(ISNUMBER('Organochlorine data'!K11)=TRUE, IF('Organochlorine data'!K11&lt;'Organochlorine data'!K$38, "ERROR", 'Organochlorine data'!K11), IF('Organochlorine data'!K11="&lt;LOD",'Organochlorine data'!K$38, "ERROR")))</f>
        <v/>
      </c>
      <c r="M11" s="326" t="str">
        <f>IF('Organochlorine data'!L11="","",IF(ISNUMBER('Organochlorine data'!L11)=TRUE, IF('Organochlorine data'!L11&lt;'Organochlorine data'!L$38, "ERROR", 'Organochlorine data'!L11), IF('Organochlorine data'!L11="&lt;LOD",'Organochlorine data'!L$38, "ERROR")))</f>
        <v/>
      </c>
      <c r="N11" s="326" t="str">
        <f>IF('Organochlorine data'!M11="","",IF(ISNUMBER('Organochlorine data'!M11)=TRUE, IF('Organochlorine data'!M11&lt;'Organochlorine data'!M$38, "ERROR", 'Organochlorine data'!M11), IF('Organochlorine data'!M11="&lt;LOD",'Organochlorine data'!M$38, "ERROR")))</f>
        <v/>
      </c>
      <c r="O11" s="284" t="str">
        <f>IF('Organochlorine data'!N11="","",IF(ISNUMBER('Organochlorine data'!N11)=TRUE, IF('Organochlorine data'!N11&lt;'Organochlorine data'!N$38, "ERROR", 'Organochlorine data'!N11), IF('Organochlorine data'!N11="&lt;LOD",'Organochlorine data'!N$38, "ERROR")))</f>
        <v/>
      </c>
      <c r="P11" s="326" t="str">
        <f>IF('Organochlorine data'!O11="","",IF(ISNUMBER('Organochlorine data'!O11)=TRUE, IF('Organochlorine data'!O11&lt;'Organochlorine data'!O$38, "ERROR", 'Organochlorine data'!O11), IF('Organochlorine data'!O11="&lt;LOD",'Organochlorine data'!O$38, "ERROR")))</f>
        <v/>
      </c>
      <c r="Q11" s="326" t="str">
        <f>IF('Organochlorine data'!P11="","",IF(ISNUMBER('Organochlorine data'!P11)=TRUE, IF('Organochlorine data'!P11&lt;'Organochlorine data'!P$38, "ERROR", 'Organochlorine data'!P11), IF('Organochlorine data'!P11="&lt;LOD",'Organochlorine data'!P$38, "ERROR")))</f>
        <v/>
      </c>
      <c r="R11" s="284" t="str">
        <f>IF('Organochlorine data'!Q11="","",IF(ISNUMBER('Organochlorine data'!Q11)=TRUE, IF('Organochlorine data'!Q11&lt;'Organochlorine data'!Q$38, "ERROR", 'Organochlorine data'!Q11), IF('Organochlorine data'!Q11="&lt;LOD",'Organochlorine data'!Q$38, "ERROR")))</f>
        <v/>
      </c>
      <c r="S11" s="365" t="str">
        <f>IF('Organochlorine data'!R11="","",IF(ISNUMBER('Organochlorine data'!R11)=TRUE, IF('Organochlorine data'!R11&lt;'Organochlorine data'!R$38, "ERROR", 'Organochlorine data'!R11), IF('Organochlorine data'!R11="&lt;LOD",'Organochlorine data'!R$38, "ERROR")))</f>
        <v/>
      </c>
      <c r="T11" s="16"/>
    </row>
    <row r="12" spans="2:20" ht="20.100000000000001" customHeight="1" x14ac:dyDescent="0.2">
      <c r="B12" s="15"/>
      <c r="C12" s="45" t="s">
        <v>55</v>
      </c>
      <c r="D12" s="68" t="str">
        <f>IF('Organochlorine data'!D16="","",'Organochlorine data'!D16)</f>
        <v/>
      </c>
      <c r="E12" s="16"/>
      <c r="G12" s="15"/>
      <c r="H12" s="42" t="str">
        <f>IF('Organochlorine data'!H12="","",'Organochlorine data'!H12)</f>
        <v/>
      </c>
      <c r="I12" s="43" t="str">
        <f>IF('Organochlorine data'!I12="","",'Organochlorine data'!I12)</f>
        <v/>
      </c>
      <c r="J12" s="278"/>
      <c r="K12" s="148" t="str">
        <f>IF('Organochlorine data'!J12="","",'Organochlorine data'!J12)</f>
        <v/>
      </c>
      <c r="L12" s="127" t="str">
        <f>IF('Organochlorine data'!K12="","",IF(ISNUMBER('Organochlorine data'!K12)=TRUE, IF('Organochlorine data'!K12&lt;'Organochlorine data'!K$38, "ERROR", 'Organochlorine data'!K12), IF('Organochlorine data'!K12="&lt;LOD",'Organochlorine data'!K$38, "ERROR")))</f>
        <v/>
      </c>
      <c r="M12" s="326" t="str">
        <f>IF('Organochlorine data'!L12="","",IF(ISNUMBER('Organochlorine data'!L12)=TRUE, IF('Organochlorine data'!L12&lt;'Organochlorine data'!L$38, "ERROR", 'Organochlorine data'!L12), IF('Organochlorine data'!L12="&lt;LOD",'Organochlorine data'!L$38, "ERROR")))</f>
        <v/>
      </c>
      <c r="N12" s="326" t="str">
        <f>IF('Organochlorine data'!M12="","",IF(ISNUMBER('Organochlorine data'!M12)=TRUE, IF('Organochlorine data'!M12&lt;'Organochlorine data'!M$38, "ERROR", 'Organochlorine data'!M12), IF('Organochlorine data'!M12="&lt;LOD",'Organochlorine data'!M$38, "ERROR")))</f>
        <v/>
      </c>
      <c r="O12" s="284" t="str">
        <f>IF('Organochlorine data'!N12="","",IF(ISNUMBER('Organochlorine data'!N12)=TRUE, IF('Organochlorine data'!N12&lt;'Organochlorine data'!N$38, "ERROR", 'Organochlorine data'!N12), IF('Organochlorine data'!N12="&lt;LOD",'Organochlorine data'!N$38, "ERROR")))</f>
        <v/>
      </c>
      <c r="P12" s="326" t="str">
        <f>IF('Organochlorine data'!O12="","",IF(ISNUMBER('Organochlorine data'!O12)=TRUE, IF('Organochlorine data'!O12&lt;'Organochlorine data'!O$38, "ERROR", 'Organochlorine data'!O12), IF('Organochlorine data'!O12="&lt;LOD",'Organochlorine data'!O$38, "ERROR")))</f>
        <v/>
      </c>
      <c r="Q12" s="326" t="str">
        <f>IF('Organochlorine data'!P12="","",IF(ISNUMBER('Organochlorine data'!P12)=TRUE, IF('Organochlorine data'!P12&lt;'Organochlorine data'!P$38, "ERROR", 'Organochlorine data'!P12), IF('Organochlorine data'!P12="&lt;LOD",'Organochlorine data'!P$38, "ERROR")))</f>
        <v/>
      </c>
      <c r="R12" s="284" t="str">
        <f>IF('Organochlorine data'!Q12="","",IF(ISNUMBER('Organochlorine data'!Q12)=TRUE, IF('Organochlorine data'!Q12&lt;'Organochlorine data'!Q$38, "ERROR", 'Organochlorine data'!Q12), IF('Organochlorine data'!Q12="&lt;LOD",'Organochlorine data'!Q$38, "ERROR")))</f>
        <v/>
      </c>
      <c r="S12" s="365" t="str">
        <f>IF('Organochlorine data'!R12="","",IF(ISNUMBER('Organochlorine data'!R12)=TRUE, IF('Organochlorine data'!R12&lt;'Organochlorine data'!R$38, "ERROR", 'Organochlorine data'!R12), IF('Organochlorine data'!R12="&lt;LOD",'Organochlorine data'!R$38, "ERROR")))</f>
        <v/>
      </c>
      <c r="T12" s="16"/>
    </row>
    <row r="13" spans="2:20" ht="20.100000000000001" customHeight="1" thickBot="1" x14ac:dyDescent="0.25">
      <c r="B13" s="15"/>
      <c r="C13" s="46" t="s">
        <v>56</v>
      </c>
      <c r="D13" s="265" t="str">
        <f>IF('Organochlorine data'!D17="","",'Organochlorine data'!D17)</f>
        <v/>
      </c>
      <c r="E13" s="16"/>
      <c r="G13" s="15"/>
      <c r="H13" s="42" t="str">
        <f>IF('Organochlorine data'!H13="","",'Organochlorine data'!H13)</f>
        <v/>
      </c>
      <c r="I13" s="43" t="str">
        <f>IF('Organochlorine data'!I13="","",'Organochlorine data'!I13)</f>
        <v/>
      </c>
      <c r="J13" s="278"/>
      <c r="K13" s="148" t="str">
        <f>IF('Organochlorine data'!J13="","",'Organochlorine data'!J13)</f>
        <v/>
      </c>
      <c r="L13" s="127" t="str">
        <f>IF('Organochlorine data'!K13="","",IF(ISNUMBER('Organochlorine data'!K13)=TRUE, IF('Organochlorine data'!K13&lt;'Organochlorine data'!K$38, "ERROR", 'Organochlorine data'!K13), IF('Organochlorine data'!K13="&lt;LOD",'Organochlorine data'!K$38, "ERROR")))</f>
        <v/>
      </c>
      <c r="M13" s="326" t="str">
        <f>IF('Organochlorine data'!L13="","",IF(ISNUMBER('Organochlorine data'!L13)=TRUE, IF('Organochlorine data'!L13&lt;'Organochlorine data'!L$38, "ERROR", 'Organochlorine data'!L13), IF('Organochlorine data'!L13="&lt;LOD",'Organochlorine data'!L$38, "ERROR")))</f>
        <v/>
      </c>
      <c r="N13" s="326" t="str">
        <f>IF('Organochlorine data'!M13="","",IF(ISNUMBER('Organochlorine data'!M13)=TRUE, IF('Organochlorine data'!M13&lt;'Organochlorine data'!M$38, "ERROR", 'Organochlorine data'!M13), IF('Organochlorine data'!M13="&lt;LOD",'Organochlorine data'!M$38, "ERROR")))</f>
        <v/>
      </c>
      <c r="O13" s="284" t="str">
        <f>IF('Organochlorine data'!N13="","",IF(ISNUMBER('Organochlorine data'!N13)=TRUE, IF('Organochlorine data'!N13&lt;'Organochlorine data'!N$38, "ERROR", 'Organochlorine data'!N13), IF('Organochlorine data'!N13="&lt;LOD",'Organochlorine data'!N$38, "ERROR")))</f>
        <v/>
      </c>
      <c r="P13" s="326" t="str">
        <f>IF('Organochlorine data'!O13="","",IF(ISNUMBER('Organochlorine data'!O13)=TRUE, IF('Organochlorine data'!O13&lt;'Organochlorine data'!O$38, "ERROR", 'Organochlorine data'!O13), IF('Organochlorine data'!O13="&lt;LOD",'Organochlorine data'!O$38, "ERROR")))</f>
        <v/>
      </c>
      <c r="Q13" s="326" t="str">
        <f>IF('Organochlorine data'!P13="","",IF(ISNUMBER('Organochlorine data'!P13)=TRUE, IF('Organochlorine data'!P13&lt;'Organochlorine data'!P$38, "ERROR", 'Organochlorine data'!P13), IF('Organochlorine data'!P13="&lt;LOD",'Organochlorine data'!P$38, "ERROR")))</f>
        <v/>
      </c>
      <c r="R13" s="284" t="str">
        <f>IF('Organochlorine data'!Q13="","",IF(ISNUMBER('Organochlorine data'!Q13)=TRUE, IF('Organochlorine data'!Q13&lt;'Organochlorine data'!Q$38, "ERROR", 'Organochlorine data'!Q13), IF('Organochlorine data'!Q13="&lt;LOD",'Organochlorine data'!Q$38, "ERROR")))</f>
        <v/>
      </c>
      <c r="S13" s="365" t="str">
        <f>IF('Organochlorine data'!R13="","",IF(ISNUMBER('Organochlorine data'!R13)=TRUE, IF('Organochlorine data'!R13&lt;'Organochlorine data'!R$38, "ERROR", 'Organochlorine data'!R13), IF('Organochlorine data'!R13="&lt;LOD",'Organochlorine data'!R$38, "ERROR")))</f>
        <v/>
      </c>
      <c r="T13" s="16"/>
    </row>
    <row r="14" spans="2:20" ht="20.100000000000001" customHeight="1" thickBot="1" x14ac:dyDescent="0.25">
      <c r="B14" s="20"/>
      <c r="C14" s="17"/>
      <c r="D14" s="17"/>
      <c r="E14" s="18"/>
      <c r="G14" s="15"/>
      <c r="H14" s="42" t="str">
        <f>IF('Organochlorine data'!H14="","",'Organochlorine data'!H14)</f>
        <v/>
      </c>
      <c r="I14" s="43" t="str">
        <f>IF('Organochlorine data'!I14="","",'Organochlorine data'!I14)</f>
        <v/>
      </c>
      <c r="J14" s="278"/>
      <c r="K14" s="148" t="str">
        <f>IF('Organochlorine data'!J14="","",'Organochlorine data'!J14)</f>
        <v/>
      </c>
      <c r="L14" s="127" t="str">
        <f>IF('Organochlorine data'!K14="","",IF(ISNUMBER('Organochlorine data'!K14)=TRUE, IF('Organochlorine data'!K14&lt;'Organochlorine data'!K$38, "ERROR", 'Organochlorine data'!K14), IF('Organochlorine data'!K14="&lt;LOD",'Organochlorine data'!K$38, "ERROR")))</f>
        <v/>
      </c>
      <c r="M14" s="326" t="str">
        <f>IF('Organochlorine data'!L14="","",IF(ISNUMBER('Organochlorine data'!L14)=TRUE, IF('Organochlorine data'!L14&lt;'Organochlorine data'!L$38, "ERROR", 'Organochlorine data'!L14), IF('Organochlorine data'!L14="&lt;LOD",'Organochlorine data'!L$38, "ERROR")))</f>
        <v/>
      </c>
      <c r="N14" s="326" t="str">
        <f>IF('Organochlorine data'!M14="","",IF(ISNUMBER('Organochlorine data'!M14)=TRUE, IF('Organochlorine data'!M14&lt;'Organochlorine data'!M$38, "ERROR", 'Organochlorine data'!M14), IF('Organochlorine data'!M14="&lt;LOD",'Organochlorine data'!M$38, "ERROR")))</f>
        <v/>
      </c>
      <c r="O14" s="284" t="str">
        <f>IF('Organochlorine data'!N14="","",IF(ISNUMBER('Organochlorine data'!N14)=TRUE, IF('Organochlorine data'!N14&lt;'Organochlorine data'!N$38, "ERROR", 'Organochlorine data'!N14), IF('Organochlorine data'!N14="&lt;LOD",'Organochlorine data'!N$38, "ERROR")))</f>
        <v/>
      </c>
      <c r="P14" s="326" t="str">
        <f>IF('Organochlorine data'!O14="","",IF(ISNUMBER('Organochlorine data'!O14)=TRUE, IF('Organochlorine data'!O14&lt;'Organochlorine data'!O$38, "ERROR", 'Organochlorine data'!O14), IF('Organochlorine data'!O14="&lt;LOD",'Organochlorine data'!O$38, "ERROR")))</f>
        <v/>
      </c>
      <c r="Q14" s="326" t="str">
        <f>IF('Organochlorine data'!P14="","",IF(ISNUMBER('Organochlorine data'!P14)=TRUE, IF('Organochlorine data'!P14&lt;'Organochlorine data'!P$38, "ERROR", 'Organochlorine data'!P14), IF('Organochlorine data'!P14="&lt;LOD",'Organochlorine data'!P$38, "ERROR")))</f>
        <v/>
      </c>
      <c r="R14" s="284" t="str">
        <f>IF('Organochlorine data'!Q14="","",IF(ISNUMBER('Organochlorine data'!Q14)=TRUE, IF('Organochlorine data'!Q14&lt;'Organochlorine data'!Q$38, "ERROR", 'Organochlorine data'!Q14), IF('Organochlorine data'!Q14="&lt;LOD",'Organochlorine data'!Q$38, "ERROR")))</f>
        <v/>
      </c>
      <c r="S14" s="365" t="str">
        <f>IF('Organochlorine data'!R14="","",IF(ISNUMBER('Organochlorine data'!R14)=TRUE, IF('Organochlorine data'!R14&lt;'Organochlorine data'!R$38, "ERROR", 'Organochlorine data'!R14), IF('Organochlorine data'!R14="&lt;LOD",'Organochlorine data'!R$38, "ERROR")))</f>
        <v/>
      </c>
      <c r="T14" s="16"/>
    </row>
    <row r="15" spans="2:20" ht="20.100000000000001" customHeight="1" x14ac:dyDescent="0.2">
      <c r="G15" s="15"/>
      <c r="H15" s="42" t="str">
        <f>IF('Organochlorine data'!H15="","",'Organochlorine data'!H15)</f>
        <v/>
      </c>
      <c r="I15" s="43" t="str">
        <f>IF('Organochlorine data'!I15="","",'Organochlorine data'!I15)</f>
        <v/>
      </c>
      <c r="J15" s="278"/>
      <c r="K15" s="148" t="str">
        <f>IF('Organochlorine data'!J15="","",'Organochlorine data'!J15)</f>
        <v/>
      </c>
      <c r="L15" s="127" t="str">
        <f>IF('Organochlorine data'!K15="","",IF(ISNUMBER('Organochlorine data'!K15)=TRUE, IF('Organochlorine data'!K15&lt;'Organochlorine data'!K$38, "ERROR", 'Organochlorine data'!K15), IF('Organochlorine data'!K15="&lt;LOD",'Organochlorine data'!K$38, "ERROR")))</f>
        <v/>
      </c>
      <c r="M15" s="326" t="str">
        <f>IF('Organochlorine data'!L15="","",IF(ISNUMBER('Organochlorine data'!L15)=TRUE, IF('Organochlorine data'!L15&lt;'Organochlorine data'!L$38, "ERROR", 'Organochlorine data'!L15), IF('Organochlorine data'!L15="&lt;LOD",'Organochlorine data'!L$38, "ERROR")))</f>
        <v/>
      </c>
      <c r="N15" s="326" t="str">
        <f>IF('Organochlorine data'!M15="","",IF(ISNUMBER('Organochlorine data'!M15)=TRUE, IF('Organochlorine data'!M15&lt;'Organochlorine data'!M$38, "ERROR", 'Organochlorine data'!M15), IF('Organochlorine data'!M15="&lt;LOD",'Organochlorine data'!M$38, "ERROR")))</f>
        <v/>
      </c>
      <c r="O15" s="284" t="str">
        <f>IF('Organochlorine data'!N15="","",IF(ISNUMBER('Organochlorine data'!N15)=TRUE, IF('Organochlorine data'!N15&lt;'Organochlorine data'!N$38, "ERROR", 'Organochlorine data'!N15), IF('Organochlorine data'!N15="&lt;LOD",'Organochlorine data'!N$38, "ERROR")))</f>
        <v/>
      </c>
      <c r="P15" s="326" t="str">
        <f>IF('Organochlorine data'!O15="","",IF(ISNUMBER('Organochlorine data'!O15)=TRUE, IF('Organochlorine data'!O15&lt;'Organochlorine data'!O$38, "ERROR", 'Organochlorine data'!O15), IF('Organochlorine data'!O15="&lt;LOD",'Organochlorine data'!O$38, "ERROR")))</f>
        <v/>
      </c>
      <c r="Q15" s="326" t="str">
        <f>IF('Organochlorine data'!P15="","",IF(ISNUMBER('Organochlorine data'!P15)=TRUE, IF('Organochlorine data'!P15&lt;'Organochlorine data'!P$38, "ERROR", 'Organochlorine data'!P15), IF('Organochlorine data'!P15="&lt;LOD",'Organochlorine data'!P$38, "ERROR")))</f>
        <v/>
      </c>
      <c r="R15" s="284" t="str">
        <f>IF('Organochlorine data'!Q15="","",IF(ISNUMBER('Organochlorine data'!Q15)=TRUE, IF('Organochlorine data'!Q15&lt;'Organochlorine data'!Q$38, "ERROR", 'Organochlorine data'!Q15), IF('Organochlorine data'!Q15="&lt;LOD",'Organochlorine data'!Q$38, "ERROR")))</f>
        <v/>
      </c>
      <c r="S15" s="365" t="str">
        <f>IF('Organochlorine data'!R15="","",IF(ISNUMBER('Organochlorine data'!R15)=TRUE, IF('Organochlorine data'!R15&lt;'Organochlorine data'!R$38, "ERROR", 'Organochlorine data'!R15), IF('Organochlorine data'!R15="&lt;LOD",'Organochlorine data'!R$38, "ERROR")))</f>
        <v/>
      </c>
      <c r="T15" s="16"/>
    </row>
    <row r="16" spans="2:20" ht="20.100000000000001" customHeight="1" x14ac:dyDescent="0.2">
      <c r="G16" s="15"/>
      <c r="H16" s="42" t="str">
        <f>IF('Organochlorine data'!H16="","",'Organochlorine data'!H16)</f>
        <v/>
      </c>
      <c r="I16" s="43" t="str">
        <f>IF('Organochlorine data'!I16="","",'Organochlorine data'!I16)</f>
        <v/>
      </c>
      <c r="J16" s="278"/>
      <c r="K16" s="148" t="str">
        <f>IF('Organochlorine data'!J16="","",'Organochlorine data'!J16)</f>
        <v/>
      </c>
      <c r="L16" s="127" t="str">
        <f>IF('Organochlorine data'!K16="","",IF(ISNUMBER('Organochlorine data'!K16)=TRUE, IF('Organochlorine data'!K16&lt;'Organochlorine data'!K$38, "ERROR", 'Organochlorine data'!K16), IF('Organochlorine data'!K16="&lt;LOD",'Organochlorine data'!K$38, "ERROR")))</f>
        <v/>
      </c>
      <c r="M16" s="326" t="str">
        <f>IF('Organochlorine data'!L16="","",IF(ISNUMBER('Organochlorine data'!L16)=TRUE, IF('Organochlorine data'!L16&lt;'Organochlorine data'!L$38, "ERROR", 'Organochlorine data'!L16), IF('Organochlorine data'!L16="&lt;LOD",'Organochlorine data'!L$38, "ERROR")))</f>
        <v/>
      </c>
      <c r="N16" s="326" t="str">
        <f>IF('Organochlorine data'!M16="","",IF(ISNUMBER('Organochlorine data'!M16)=TRUE, IF('Organochlorine data'!M16&lt;'Organochlorine data'!M$38, "ERROR", 'Organochlorine data'!M16), IF('Organochlorine data'!M16="&lt;LOD",'Organochlorine data'!M$38, "ERROR")))</f>
        <v/>
      </c>
      <c r="O16" s="284" t="str">
        <f>IF('Organochlorine data'!N16="","",IF(ISNUMBER('Organochlorine data'!N16)=TRUE, IF('Organochlorine data'!N16&lt;'Organochlorine data'!N$38, "ERROR", 'Organochlorine data'!N16), IF('Organochlorine data'!N16="&lt;LOD",'Organochlorine data'!N$38, "ERROR")))</f>
        <v/>
      </c>
      <c r="P16" s="326" t="str">
        <f>IF('Organochlorine data'!O16="","",IF(ISNUMBER('Organochlorine data'!O16)=TRUE, IF('Organochlorine data'!O16&lt;'Organochlorine data'!O$38, "ERROR", 'Organochlorine data'!O16), IF('Organochlorine data'!O16="&lt;LOD",'Organochlorine data'!O$38, "ERROR")))</f>
        <v/>
      </c>
      <c r="Q16" s="326" t="str">
        <f>IF('Organochlorine data'!P16="","",IF(ISNUMBER('Organochlorine data'!P16)=TRUE, IF('Organochlorine data'!P16&lt;'Organochlorine data'!P$38, "ERROR", 'Organochlorine data'!P16), IF('Organochlorine data'!P16="&lt;LOD",'Organochlorine data'!P$38, "ERROR")))</f>
        <v/>
      </c>
      <c r="R16" s="284" t="str">
        <f>IF('Organochlorine data'!Q16="","",IF(ISNUMBER('Organochlorine data'!Q16)=TRUE, IF('Organochlorine data'!Q16&lt;'Organochlorine data'!Q$38, "ERROR", 'Organochlorine data'!Q16), IF('Organochlorine data'!Q16="&lt;LOD",'Organochlorine data'!Q$38, "ERROR")))</f>
        <v/>
      </c>
      <c r="S16" s="365" t="str">
        <f>IF('Organochlorine data'!R16="","",IF(ISNUMBER('Organochlorine data'!R16)=TRUE, IF('Organochlorine data'!R16&lt;'Organochlorine data'!R$38, "ERROR", 'Organochlorine data'!R16), IF('Organochlorine data'!R16="&lt;LOD",'Organochlorine data'!R$38, "ERROR")))</f>
        <v/>
      </c>
      <c r="T16" s="16"/>
    </row>
    <row r="17" spans="7:20" ht="20.100000000000001" customHeight="1" x14ac:dyDescent="0.2">
      <c r="G17" s="15"/>
      <c r="H17" s="42" t="str">
        <f>IF('Organochlorine data'!H17="","",'Organochlorine data'!H17)</f>
        <v/>
      </c>
      <c r="I17" s="43" t="str">
        <f>IF('Organochlorine data'!I17="","",'Organochlorine data'!I17)</f>
        <v/>
      </c>
      <c r="J17" s="278"/>
      <c r="K17" s="148" t="str">
        <f>IF('Organochlorine data'!J17="","",'Organochlorine data'!J17)</f>
        <v/>
      </c>
      <c r="L17" s="127" t="str">
        <f>IF('Organochlorine data'!K17="","",IF(ISNUMBER('Organochlorine data'!K17)=TRUE, IF('Organochlorine data'!K17&lt;'Organochlorine data'!K$38, "ERROR", 'Organochlorine data'!K17), IF('Organochlorine data'!K17="&lt;LOD",'Organochlorine data'!K$38, "ERROR")))</f>
        <v/>
      </c>
      <c r="M17" s="326" t="str">
        <f>IF('Organochlorine data'!L17="","",IF(ISNUMBER('Organochlorine data'!L17)=TRUE, IF('Organochlorine data'!L17&lt;'Organochlorine data'!L$38, "ERROR", 'Organochlorine data'!L17), IF('Organochlorine data'!L17="&lt;LOD",'Organochlorine data'!L$38, "ERROR")))</f>
        <v/>
      </c>
      <c r="N17" s="326" t="str">
        <f>IF('Organochlorine data'!M17="","",IF(ISNUMBER('Organochlorine data'!M17)=TRUE, IF('Organochlorine data'!M17&lt;'Organochlorine data'!M$38, "ERROR", 'Organochlorine data'!M17), IF('Organochlorine data'!M17="&lt;LOD",'Organochlorine data'!M$38, "ERROR")))</f>
        <v/>
      </c>
      <c r="O17" s="284" t="str">
        <f>IF('Organochlorine data'!N17="","",IF(ISNUMBER('Organochlorine data'!N17)=TRUE, IF('Organochlorine data'!N17&lt;'Organochlorine data'!N$38, "ERROR", 'Organochlorine data'!N17), IF('Organochlorine data'!N17="&lt;LOD",'Organochlorine data'!N$38, "ERROR")))</f>
        <v/>
      </c>
      <c r="P17" s="326" t="str">
        <f>IF('Organochlorine data'!O17="","",IF(ISNUMBER('Organochlorine data'!O17)=TRUE, IF('Organochlorine data'!O17&lt;'Organochlorine data'!O$38, "ERROR", 'Organochlorine data'!O17), IF('Organochlorine data'!O17="&lt;LOD",'Organochlorine data'!O$38, "ERROR")))</f>
        <v/>
      </c>
      <c r="Q17" s="326" t="str">
        <f>IF('Organochlorine data'!P17="","",IF(ISNUMBER('Organochlorine data'!P17)=TRUE, IF('Organochlorine data'!P17&lt;'Organochlorine data'!P$38, "ERROR", 'Organochlorine data'!P17), IF('Organochlorine data'!P17="&lt;LOD",'Organochlorine data'!P$38, "ERROR")))</f>
        <v/>
      </c>
      <c r="R17" s="284" t="str">
        <f>IF('Organochlorine data'!Q17="","",IF(ISNUMBER('Organochlorine data'!Q17)=TRUE, IF('Organochlorine data'!Q17&lt;'Organochlorine data'!Q$38, "ERROR", 'Organochlorine data'!Q17), IF('Organochlorine data'!Q17="&lt;LOD",'Organochlorine data'!Q$38, "ERROR")))</f>
        <v/>
      </c>
      <c r="S17" s="365" t="str">
        <f>IF('Organochlorine data'!R17="","",IF(ISNUMBER('Organochlorine data'!R17)=TRUE, IF('Organochlorine data'!R17&lt;'Organochlorine data'!R$38, "ERROR", 'Organochlorine data'!R17), IF('Organochlorine data'!R17="&lt;LOD",'Organochlorine data'!R$38, "ERROR")))</f>
        <v/>
      </c>
      <c r="T17" s="16"/>
    </row>
    <row r="18" spans="7:20" ht="20.100000000000001" customHeight="1" x14ac:dyDescent="0.2">
      <c r="G18" s="15"/>
      <c r="H18" s="42" t="str">
        <f>IF('Organochlorine data'!H18="","",'Organochlorine data'!H18)</f>
        <v/>
      </c>
      <c r="I18" s="43" t="str">
        <f>IF('Organochlorine data'!I18="","",'Organochlorine data'!I18)</f>
        <v/>
      </c>
      <c r="J18" s="278"/>
      <c r="K18" s="148" t="str">
        <f>IF('Organochlorine data'!J18="","",'Organochlorine data'!J18)</f>
        <v/>
      </c>
      <c r="L18" s="127" t="str">
        <f>IF('Organochlorine data'!K18="","",IF(ISNUMBER('Organochlorine data'!K18)=TRUE, IF('Organochlorine data'!K18&lt;'Organochlorine data'!K$38, "ERROR", 'Organochlorine data'!K18), IF('Organochlorine data'!K18="&lt;LOD",'Organochlorine data'!K$38, "ERROR")))</f>
        <v/>
      </c>
      <c r="M18" s="326" t="str">
        <f>IF('Organochlorine data'!L18="","",IF(ISNUMBER('Organochlorine data'!L18)=TRUE, IF('Organochlorine data'!L18&lt;'Organochlorine data'!L$38, "ERROR", 'Organochlorine data'!L18), IF('Organochlorine data'!L18="&lt;LOD",'Organochlorine data'!L$38, "ERROR")))</f>
        <v/>
      </c>
      <c r="N18" s="326" t="str">
        <f>IF('Organochlorine data'!M18="","",IF(ISNUMBER('Organochlorine data'!M18)=TRUE, IF('Organochlorine data'!M18&lt;'Organochlorine data'!M$38, "ERROR", 'Organochlorine data'!M18), IF('Organochlorine data'!M18="&lt;LOD",'Organochlorine data'!M$38, "ERROR")))</f>
        <v/>
      </c>
      <c r="O18" s="284" t="str">
        <f>IF('Organochlorine data'!N18="","",IF(ISNUMBER('Organochlorine data'!N18)=TRUE, IF('Organochlorine data'!N18&lt;'Organochlorine data'!N$38, "ERROR", 'Organochlorine data'!N18), IF('Organochlorine data'!N18="&lt;LOD",'Organochlorine data'!N$38, "ERROR")))</f>
        <v/>
      </c>
      <c r="P18" s="326" t="str">
        <f>IF('Organochlorine data'!O18="","",IF(ISNUMBER('Organochlorine data'!O18)=TRUE, IF('Organochlorine data'!O18&lt;'Organochlorine data'!O$38, "ERROR", 'Organochlorine data'!O18), IF('Organochlorine data'!O18="&lt;LOD",'Organochlorine data'!O$38, "ERROR")))</f>
        <v/>
      </c>
      <c r="Q18" s="326" t="str">
        <f>IF('Organochlorine data'!P18="","",IF(ISNUMBER('Organochlorine data'!P18)=TRUE, IF('Organochlorine data'!P18&lt;'Organochlorine data'!P$38, "ERROR", 'Organochlorine data'!P18), IF('Organochlorine data'!P18="&lt;LOD",'Organochlorine data'!P$38, "ERROR")))</f>
        <v/>
      </c>
      <c r="R18" s="284" t="str">
        <f>IF('Organochlorine data'!Q18="","",IF(ISNUMBER('Organochlorine data'!Q18)=TRUE, IF('Organochlorine data'!Q18&lt;'Organochlorine data'!Q$38, "ERROR", 'Organochlorine data'!Q18), IF('Organochlorine data'!Q18="&lt;LOD",'Organochlorine data'!Q$38, "ERROR")))</f>
        <v/>
      </c>
      <c r="S18" s="365" t="str">
        <f>IF('Organochlorine data'!R18="","",IF(ISNUMBER('Organochlorine data'!R18)=TRUE, IF('Organochlorine data'!R18&lt;'Organochlorine data'!R$38, "ERROR", 'Organochlorine data'!R18), IF('Organochlorine data'!R18="&lt;LOD",'Organochlorine data'!R$38, "ERROR")))</f>
        <v/>
      </c>
      <c r="T18" s="16"/>
    </row>
    <row r="19" spans="7:20" ht="20.100000000000001" customHeight="1" x14ac:dyDescent="0.2">
      <c r="G19" s="15"/>
      <c r="H19" s="42" t="str">
        <f>IF('Organochlorine data'!H19="","",'Organochlorine data'!H19)</f>
        <v/>
      </c>
      <c r="I19" s="43" t="str">
        <f>IF('Organochlorine data'!I19="","",'Organochlorine data'!I19)</f>
        <v/>
      </c>
      <c r="J19" s="278"/>
      <c r="K19" s="148" t="str">
        <f>IF('Organochlorine data'!J19="","",'Organochlorine data'!J19)</f>
        <v/>
      </c>
      <c r="L19" s="127" t="str">
        <f>IF('Organochlorine data'!K19="","",IF(ISNUMBER('Organochlorine data'!K19)=TRUE, IF('Organochlorine data'!K19&lt;'Organochlorine data'!K$38, "ERROR", 'Organochlorine data'!K19), IF('Organochlorine data'!K19="&lt;LOD",'Organochlorine data'!K$38, "ERROR")))</f>
        <v/>
      </c>
      <c r="M19" s="326" t="str">
        <f>IF('Organochlorine data'!L19="","",IF(ISNUMBER('Organochlorine data'!L19)=TRUE, IF('Organochlorine data'!L19&lt;'Organochlorine data'!L$38, "ERROR", 'Organochlorine data'!L19), IF('Organochlorine data'!L19="&lt;LOD",'Organochlorine data'!L$38, "ERROR")))</f>
        <v/>
      </c>
      <c r="N19" s="326" t="str">
        <f>IF('Organochlorine data'!M19="","",IF(ISNUMBER('Organochlorine data'!M19)=TRUE, IF('Organochlorine data'!M19&lt;'Organochlorine data'!M$38, "ERROR", 'Organochlorine data'!M19), IF('Organochlorine data'!M19="&lt;LOD",'Organochlorine data'!M$38, "ERROR")))</f>
        <v/>
      </c>
      <c r="O19" s="284" t="str">
        <f>IF('Organochlorine data'!N19="","",IF(ISNUMBER('Organochlorine data'!N19)=TRUE, IF('Organochlorine data'!N19&lt;'Organochlorine data'!N$38, "ERROR", 'Organochlorine data'!N19), IF('Organochlorine data'!N19="&lt;LOD",'Organochlorine data'!N$38, "ERROR")))</f>
        <v/>
      </c>
      <c r="P19" s="326" t="str">
        <f>IF('Organochlorine data'!O19="","",IF(ISNUMBER('Organochlorine data'!O19)=TRUE, IF('Organochlorine data'!O19&lt;'Organochlorine data'!O$38, "ERROR", 'Organochlorine data'!O19), IF('Organochlorine data'!O19="&lt;LOD",'Organochlorine data'!O$38, "ERROR")))</f>
        <v/>
      </c>
      <c r="Q19" s="326" t="str">
        <f>IF('Organochlorine data'!P19="","",IF(ISNUMBER('Organochlorine data'!P19)=TRUE, IF('Organochlorine data'!P19&lt;'Organochlorine data'!P$38, "ERROR", 'Organochlorine data'!P19), IF('Organochlorine data'!P19="&lt;LOD",'Organochlorine data'!P$38, "ERROR")))</f>
        <v/>
      </c>
      <c r="R19" s="284" t="str">
        <f>IF('Organochlorine data'!Q19="","",IF(ISNUMBER('Organochlorine data'!Q19)=TRUE, IF('Organochlorine data'!Q19&lt;'Organochlorine data'!Q$38, "ERROR", 'Organochlorine data'!Q19), IF('Organochlorine data'!Q19="&lt;LOD",'Organochlorine data'!Q$38, "ERROR")))</f>
        <v/>
      </c>
      <c r="S19" s="365" t="str">
        <f>IF('Organochlorine data'!R19="","",IF(ISNUMBER('Organochlorine data'!R19)=TRUE, IF('Organochlorine data'!R19&lt;'Organochlorine data'!R$38, "ERROR", 'Organochlorine data'!R19), IF('Organochlorine data'!R19="&lt;LOD",'Organochlorine data'!R$38, "ERROR")))</f>
        <v/>
      </c>
      <c r="T19" s="16"/>
    </row>
    <row r="20" spans="7:20" ht="20.100000000000001" customHeight="1" x14ac:dyDescent="0.2">
      <c r="G20" s="15"/>
      <c r="H20" s="42" t="str">
        <f>IF('Organochlorine data'!H20="","",'Organochlorine data'!H20)</f>
        <v/>
      </c>
      <c r="I20" s="43" t="str">
        <f>IF('Organochlorine data'!I20="","",'Organochlorine data'!I20)</f>
        <v/>
      </c>
      <c r="J20" s="278"/>
      <c r="K20" s="148" t="str">
        <f>IF('Organochlorine data'!J20="","",'Organochlorine data'!J20)</f>
        <v/>
      </c>
      <c r="L20" s="127" t="str">
        <f>IF('Organochlorine data'!K20="","",IF(ISNUMBER('Organochlorine data'!K20)=TRUE, IF('Organochlorine data'!K20&lt;'Organochlorine data'!K$38, "ERROR", 'Organochlorine data'!K20), IF('Organochlorine data'!K20="&lt;LOD",'Organochlorine data'!K$38, "ERROR")))</f>
        <v/>
      </c>
      <c r="M20" s="326" t="str">
        <f>IF('Organochlorine data'!L20="","",IF(ISNUMBER('Organochlorine data'!L20)=TRUE, IF('Organochlorine data'!L20&lt;'Organochlorine data'!L$38, "ERROR", 'Organochlorine data'!L20), IF('Organochlorine data'!L20="&lt;LOD",'Organochlorine data'!L$38, "ERROR")))</f>
        <v/>
      </c>
      <c r="N20" s="326" t="str">
        <f>IF('Organochlorine data'!M20="","",IF(ISNUMBER('Organochlorine data'!M20)=TRUE, IF('Organochlorine data'!M20&lt;'Organochlorine data'!M$38, "ERROR", 'Organochlorine data'!M20), IF('Organochlorine data'!M20="&lt;LOD",'Organochlorine data'!M$38, "ERROR")))</f>
        <v/>
      </c>
      <c r="O20" s="284" t="str">
        <f>IF('Organochlorine data'!N20="","",IF(ISNUMBER('Organochlorine data'!N20)=TRUE, IF('Organochlorine data'!N20&lt;'Organochlorine data'!N$38, "ERROR", 'Organochlorine data'!N20), IF('Organochlorine data'!N20="&lt;LOD",'Organochlorine data'!N$38, "ERROR")))</f>
        <v/>
      </c>
      <c r="P20" s="326" t="str">
        <f>IF('Organochlorine data'!O20="","",IF(ISNUMBER('Organochlorine data'!O20)=TRUE, IF('Organochlorine data'!O20&lt;'Organochlorine data'!O$38, "ERROR", 'Organochlorine data'!O20), IF('Organochlorine data'!O20="&lt;LOD",'Organochlorine data'!O$38, "ERROR")))</f>
        <v/>
      </c>
      <c r="Q20" s="326" t="str">
        <f>IF('Organochlorine data'!P20="","",IF(ISNUMBER('Organochlorine data'!P20)=TRUE, IF('Organochlorine data'!P20&lt;'Organochlorine data'!P$38, "ERROR", 'Organochlorine data'!P20), IF('Organochlorine data'!P20="&lt;LOD",'Organochlorine data'!P$38, "ERROR")))</f>
        <v/>
      </c>
      <c r="R20" s="284" t="str">
        <f>IF('Organochlorine data'!Q20="","",IF(ISNUMBER('Organochlorine data'!Q20)=TRUE, IF('Organochlorine data'!Q20&lt;'Organochlorine data'!Q$38, "ERROR", 'Organochlorine data'!Q20), IF('Organochlorine data'!Q20="&lt;LOD",'Organochlorine data'!Q$38, "ERROR")))</f>
        <v/>
      </c>
      <c r="S20" s="365" t="str">
        <f>IF('Organochlorine data'!R20="","",IF(ISNUMBER('Organochlorine data'!R20)=TRUE, IF('Organochlorine data'!R20&lt;'Organochlorine data'!R$38, "ERROR", 'Organochlorine data'!R20), IF('Organochlorine data'!R20="&lt;LOD",'Organochlorine data'!R$38, "ERROR")))</f>
        <v/>
      </c>
      <c r="T20" s="16"/>
    </row>
    <row r="21" spans="7:20" ht="20.100000000000001" customHeight="1" x14ac:dyDescent="0.2">
      <c r="G21" s="15"/>
      <c r="H21" s="42" t="str">
        <f>IF('Organochlorine data'!H21="","",'Organochlorine data'!H21)</f>
        <v/>
      </c>
      <c r="I21" s="43" t="str">
        <f>IF('Organochlorine data'!I21="","",'Organochlorine data'!I21)</f>
        <v/>
      </c>
      <c r="J21" s="278"/>
      <c r="K21" s="148" t="str">
        <f>IF('Organochlorine data'!J21="","",'Organochlorine data'!J21)</f>
        <v/>
      </c>
      <c r="L21" s="127" t="str">
        <f>IF('Organochlorine data'!K21="","",IF(ISNUMBER('Organochlorine data'!K21)=TRUE, IF('Organochlorine data'!K21&lt;'Organochlorine data'!K$38, "ERROR", 'Organochlorine data'!K21), IF('Organochlorine data'!K21="&lt;LOD",'Organochlorine data'!K$38, "ERROR")))</f>
        <v/>
      </c>
      <c r="M21" s="326" t="str">
        <f>IF('Organochlorine data'!L21="","",IF(ISNUMBER('Organochlorine data'!L21)=TRUE, IF('Organochlorine data'!L21&lt;'Organochlorine data'!L$38, "ERROR", 'Organochlorine data'!L21), IF('Organochlorine data'!L21="&lt;LOD",'Organochlorine data'!L$38, "ERROR")))</f>
        <v/>
      </c>
      <c r="N21" s="326" t="str">
        <f>IF('Organochlorine data'!M21="","",IF(ISNUMBER('Organochlorine data'!M21)=TRUE, IF('Organochlorine data'!M21&lt;'Organochlorine data'!M$38, "ERROR", 'Organochlorine data'!M21), IF('Organochlorine data'!M21="&lt;LOD",'Organochlorine data'!M$38, "ERROR")))</f>
        <v/>
      </c>
      <c r="O21" s="284" t="str">
        <f>IF('Organochlorine data'!N21="","",IF(ISNUMBER('Organochlorine data'!N21)=TRUE, IF('Organochlorine data'!N21&lt;'Organochlorine data'!N$38, "ERROR", 'Organochlorine data'!N21), IF('Organochlorine data'!N21="&lt;LOD",'Organochlorine data'!N$38, "ERROR")))</f>
        <v/>
      </c>
      <c r="P21" s="326" t="str">
        <f>IF('Organochlorine data'!O21="","",IF(ISNUMBER('Organochlorine data'!O21)=TRUE, IF('Organochlorine data'!O21&lt;'Organochlorine data'!O$38, "ERROR", 'Organochlorine data'!O21), IF('Organochlorine data'!O21="&lt;LOD",'Organochlorine data'!O$38, "ERROR")))</f>
        <v/>
      </c>
      <c r="Q21" s="326" t="str">
        <f>IF('Organochlorine data'!P21="","",IF(ISNUMBER('Organochlorine data'!P21)=TRUE, IF('Organochlorine data'!P21&lt;'Organochlorine data'!P$38, "ERROR", 'Organochlorine data'!P21), IF('Organochlorine data'!P21="&lt;LOD",'Organochlorine data'!P$38, "ERROR")))</f>
        <v/>
      </c>
      <c r="R21" s="284" t="str">
        <f>IF('Organochlorine data'!Q21="","",IF(ISNUMBER('Organochlorine data'!Q21)=TRUE, IF('Organochlorine data'!Q21&lt;'Organochlorine data'!Q$38, "ERROR", 'Organochlorine data'!Q21), IF('Organochlorine data'!Q21="&lt;LOD",'Organochlorine data'!Q$38, "ERROR")))</f>
        <v/>
      </c>
      <c r="S21" s="365" t="str">
        <f>IF('Organochlorine data'!R21="","",IF(ISNUMBER('Organochlorine data'!R21)=TRUE, IF('Organochlorine data'!R21&lt;'Organochlorine data'!R$38, "ERROR", 'Organochlorine data'!R21), IF('Organochlorine data'!R21="&lt;LOD",'Organochlorine data'!R$38, "ERROR")))</f>
        <v/>
      </c>
      <c r="T21" s="16"/>
    </row>
    <row r="22" spans="7:20" ht="20.100000000000001" customHeight="1" x14ac:dyDescent="0.2">
      <c r="G22" s="15"/>
      <c r="H22" s="42" t="str">
        <f>IF('Organochlorine data'!H22="","",'Organochlorine data'!H22)</f>
        <v/>
      </c>
      <c r="I22" s="43" t="str">
        <f>IF('Organochlorine data'!I22="","",'Organochlorine data'!I22)</f>
        <v/>
      </c>
      <c r="J22" s="278"/>
      <c r="K22" s="148" t="str">
        <f>IF('Organochlorine data'!J22="","",'Organochlorine data'!J22)</f>
        <v/>
      </c>
      <c r="L22" s="127" t="str">
        <f>IF('Organochlorine data'!K22="","",IF(ISNUMBER('Organochlorine data'!K22)=TRUE, IF('Organochlorine data'!K22&lt;'Organochlorine data'!K$38, "ERROR", 'Organochlorine data'!K22), IF('Organochlorine data'!K22="&lt;LOD",'Organochlorine data'!K$38, "ERROR")))</f>
        <v/>
      </c>
      <c r="M22" s="326" t="str">
        <f>IF('Organochlorine data'!L22="","",IF(ISNUMBER('Organochlorine data'!L22)=TRUE, IF('Organochlorine data'!L22&lt;'Organochlorine data'!L$38, "ERROR", 'Organochlorine data'!L22), IF('Organochlorine data'!L22="&lt;LOD",'Organochlorine data'!L$38, "ERROR")))</f>
        <v/>
      </c>
      <c r="N22" s="326" t="str">
        <f>IF('Organochlorine data'!M22="","",IF(ISNUMBER('Organochlorine data'!M22)=TRUE, IF('Organochlorine data'!M22&lt;'Organochlorine data'!M$38, "ERROR", 'Organochlorine data'!M22), IF('Organochlorine data'!M22="&lt;LOD",'Organochlorine data'!M$38, "ERROR")))</f>
        <v/>
      </c>
      <c r="O22" s="284" t="str">
        <f>IF('Organochlorine data'!N22="","",IF(ISNUMBER('Organochlorine data'!N22)=TRUE, IF('Organochlorine data'!N22&lt;'Organochlorine data'!N$38, "ERROR", 'Organochlorine data'!N22), IF('Organochlorine data'!N22="&lt;LOD",'Organochlorine data'!N$38, "ERROR")))</f>
        <v/>
      </c>
      <c r="P22" s="326" t="str">
        <f>IF('Organochlorine data'!O22="","",IF(ISNUMBER('Organochlorine data'!O22)=TRUE, IF('Organochlorine data'!O22&lt;'Organochlorine data'!O$38, "ERROR", 'Organochlorine data'!O22), IF('Organochlorine data'!O22="&lt;LOD",'Organochlorine data'!O$38, "ERROR")))</f>
        <v/>
      </c>
      <c r="Q22" s="326" t="str">
        <f>IF('Organochlorine data'!P22="","",IF(ISNUMBER('Organochlorine data'!P22)=TRUE, IF('Organochlorine data'!P22&lt;'Organochlorine data'!P$38, "ERROR", 'Organochlorine data'!P22), IF('Organochlorine data'!P22="&lt;LOD",'Organochlorine data'!P$38, "ERROR")))</f>
        <v/>
      </c>
      <c r="R22" s="284" t="str">
        <f>IF('Organochlorine data'!Q22="","",IF(ISNUMBER('Organochlorine data'!Q22)=TRUE, IF('Organochlorine data'!Q22&lt;'Organochlorine data'!Q$38, "ERROR", 'Organochlorine data'!Q22), IF('Organochlorine data'!Q22="&lt;LOD",'Organochlorine data'!Q$38, "ERROR")))</f>
        <v/>
      </c>
      <c r="S22" s="365" t="str">
        <f>IF('Organochlorine data'!R22="","",IF(ISNUMBER('Organochlorine data'!R22)=TRUE, IF('Organochlorine data'!R22&lt;'Organochlorine data'!R$38, "ERROR", 'Organochlorine data'!R22), IF('Organochlorine data'!R22="&lt;LOD",'Organochlorine data'!R$38, "ERROR")))</f>
        <v/>
      </c>
      <c r="T22" s="16"/>
    </row>
    <row r="23" spans="7:20" ht="20.100000000000001" customHeight="1" x14ac:dyDescent="0.2">
      <c r="G23" s="15"/>
      <c r="H23" s="42" t="str">
        <f>IF('Organochlorine data'!H23="","",'Organochlorine data'!H23)</f>
        <v/>
      </c>
      <c r="I23" s="43" t="str">
        <f>IF('Organochlorine data'!I23="","",'Organochlorine data'!I23)</f>
        <v/>
      </c>
      <c r="J23" s="278"/>
      <c r="K23" s="148" t="str">
        <f>IF('Organochlorine data'!J23="","",'Organochlorine data'!J23)</f>
        <v/>
      </c>
      <c r="L23" s="127" t="str">
        <f>IF('Organochlorine data'!K23="","",IF(ISNUMBER('Organochlorine data'!K23)=TRUE, IF('Organochlorine data'!K23&lt;'Organochlorine data'!K$38, "ERROR", 'Organochlorine data'!K23), IF('Organochlorine data'!K23="&lt;LOD",'Organochlorine data'!K$38, "ERROR")))</f>
        <v/>
      </c>
      <c r="M23" s="326" t="str">
        <f>IF('Organochlorine data'!L23="","",IF(ISNUMBER('Organochlorine data'!L23)=TRUE, IF('Organochlorine data'!L23&lt;'Organochlorine data'!L$38, "ERROR", 'Organochlorine data'!L23), IF('Organochlorine data'!L23="&lt;LOD",'Organochlorine data'!L$38, "ERROR")))</f>
        <v/>
      </c>
      <c r="N23" s="326" t="str">
        <f>IF('Organochlorine data'!M23="","",IF(ISNUMBER('Organochlorine data'!M23)=TRUE, IF('Organochlorine data'!M23&lt;'Organochlorine data'!M$38, "ERROR", 'Organochlorine data'!M23), IF('Organochlorine data'!M23="&lt;LOD",'Organochlorine data'!M$38, "ERROR")))</f>
        <v/>
      </c>
      <c r="O23" s="284" t="str">
        <f>IF('Organochlorine data'!N23="","",IF(ISNUMBER('Organochlorine data'!N23)=TRUE, IF('Organochlorine data'!N23&lt;'Organochlorine data'!N$38, "ERROR", 'Organochlorine data'!N23), IF('Organochlorine data'!N23="&lt;LOD",'Organochlorine data'!N$38, "ERROR")))</f>
        <v/>
      </c>
      <c r="P23" s="326" t="str">
        <f>IF('Organochlorine data'!O23="","",IF(ISNUMBER('Organochlorine data'!O23)=TRUE, IF('Organochlorine data'!O23&lt;'Organochlorine data'!O$38, "ERROR", 'Organochlorine data'!O23), IF('Organochlorine data'!O23="&lt;LOD",'Organochlorine data'!O$38, "ERROR")))</f>
        <v/>
      </c>
      <c r="Q23" s="326" t="str">
        <f>IF('Organochlorine data'!P23="","",IF(ISNUMBER('Organochlorine data'!P23)=TRUE, IF('Organochlorine data'!P23&lt;'Organochlorine data'!P$38, "ERROR", 'Organochlorine data'!P23), IF('Organochlorine data'!P23="&lt;LOD",'Organochlorine data'!P$38, "ERROR")))</f>
        <v/>
      </c>
      <c r="R23" s="284" t="str">
        <f>IF('Organochlorine data'!Q23="","",IF(ISNUMBER('Organochlorine data'!Q23)=TRUE, IF('Organochlorine data'!Q23&lt;'Organochlorine data'!Q$38, "ERROR", 'Organochlorine data'!Q23), IF('Organochlorine data'!Q23="&lt;LOD",'Organochlorine data'!Q$38, "ERROR")))</f>
        <v/>
      </c>
      <c r="S23" s="365" t="str">
        <f>IF('Organochlorine data'!R23="","",IF(ISNUMBER('Organochlorine data'!R23)=TRUE, IF('Organochlorine data'!R23&lt;'Organochlorine data'!R$38, "ERROR", 'Organochlorine data'!R23), IF('Organochlorine data'!R23="&lt;LOD",'Organochlorine data'!R$38, "ERROR")))</f>
        <v/>
      </c>
      <c r="T23" s="16"/>
    </row>
    <row r="24" spans="7:20" ht="20.100000000000001" customHeight="1" x14ac:dyDescent="0.2">
      <c r="G24" s="15"/>
      <c r="H24" s="42" t="str">
        <f>IF('Organochlorine data'!H24="","",'Organochlorine data'!H24)</f>
        <v/>
      </c>
      <c r="I24" s="43" t="str">
        <f>IF('Organochlorine data'!I24="","",'Organochlorine data'!I24)</f>
        <v/>
      </c>
      <c r="J24" s="278"/>
      <c r="K24" s="148" t="str">
        <f>IF('Organochlorine data'!J24="","",'Organochlorine data'!J24)</f>
        <v/>
      </c>
      <c r="L24" s="127" t="str">
        <f>IF('Organochlorine data'!K24="","",IF(ISNUMBER('Organochlorine data'!K24)=TRUE, IF('Organochlorine data'!K24&lt;'Organochlorine data'!K$38, "ERROR", 'Organochlorine data'!K24), IF('Organochlorine data'!K24="&lt;LOD",'Organochlorine data'!K$38, "ERROR")))</f>
        <v/>
      </c>
      <c r="M24" s="326" t="str">
        <f>IF('Organochlorine data'!L24="","",IF(ISNUMBER('Organochlorine data'!L24)=TRUE, IF('Organochlorine data'!L24&lt;'Organochlorine data'!L$38, "ERROR", 'Organochlorine data'!L24), IF('Organochlorine data'!L24="&lt;LOD",'Organochlorine data'!L$38, "ERROR")))</f>
        <v/>
      </c>
      <c r="N24" s="326" t="str">
        <f>IF('Organochlorine data'!M24="","",IF(ISNUMBER('Organochlorine data'!M24)=TRUE, IF('Organochlorine data'!M24&lt;'Organochlorine data'!M$38, "ERROR", 'Organochlorine data'!M24), IF('Organochlorine data'!M24="&lt;LOD",'Organochlorine data'!M$38, "ERROR")))</f>
        <v/>
      </c>
      <c r="O24" s="284" t="str">
        <f>IF('Organochlorine data'!N24="","",IF(ISNUMBER('Organochlorine data'!N24)=TRUE, IF('Organochlorine data'!N24&lt;'Organochlorine data'!N$38, "ERROR", 'Organochlorine data'!N24), IF('Organochlorine data'!N24="&lt;LOD",'Organochlorine data'!N$38, "ERROR")))</f>
        <v/>
      </c>
      <c r="P24" s="326" t="str">
        <f>IF('Organochlorine data'!O24="","",IF(ISNUMBER('Organochlorine data'!O24)=TRUE, IF('Organochlorine data'!O24&lt;'Organochlorine data'!O$38, "ERROR", 'Organochlorine data'!O24), IF('Organochlorine data'!O24="&lt;LOD",'Organochlorine data'!O$38, "ERROR")))</f>
        <v/>
      </c>
      <c r="Q24" s="326" t="str">
        <f>IF('Organochlorine data'!P24="","",IF(ISNUMBER('Organochlorine data'!P24)=TRUE, IF('Organochlorine data'!P24&lt;'Organochlorine data'!P$38, "ERROR", 'Organochlorine data'!P24), IF('Organochlorine data'!P24="&lt;LOD",'Organochlorine data'!P$38, "ERROR")))</f>
        <v/>
      </c>
      <c r="R24" s="284" t="str">
        <f>IF('Organochlorine data'!Q24="","",IF(ISNUMBER('Organochlorine data'!Q24)=TRUE, IF('Organochlorine data'!Q24&lt;'Organochlorine data'!Q$38, "ERROR", 'Organochlorine data'!Q24), IF('Organochlorine data'!Q24="&lt;LOD",'Organochlorine data'!Q$38, "ERROR")))</f>
        <v/>
      </c>
      <c r="S24" s="365" t="str">
        <f>IF('Organochlorine data'!R24="","",IF(ISNUMBER('Organochlorine data'!R24)=TRUE, IF('Organochlorine data'!R24&lt;'Organochlorine data'!R$38, "ERROR", 'Organochlorine data'!R24), IF('Organochlorine data'!R24="&lt;LOD",'Organochlorine data'!R$38, "ERROR")))</f>
        <v/>
      </c>
      <c r="T24" s="16"/>
    </row>
    <row r="25" spans="7:20" ht="20.100000000000001" customHeight="1" x14ac:dyDescent="0.2">
      <c r="G25" s="15"/>
      <c r="H25" s="42" t="str">
        <f>IF('Organochlorine data'!H25="","",'Organochlorine data'!H25)</f>
        <v/>
      </c>
      <c r="I25" s="43" t="str">
        <f>IF('Organochlorine data'!I25="","",'Organochlorine data'!I25)</f>
        <v/>
      </c>
      <c r="J25" s="278"/>
      <c r="K25" s="148" t="str">
        <f>IF('Organochlorine data'!J25="","",'Organochlorine data'!J25)</f>
        <v/>
      </c>
      <c r="L25" s="127" t="str">
        <f>IF('Organochlorine data'!K25="","",IF(ISNUMBER('Organochlorine data'!K25)=TRUE, IF('Organochlorine data'!K25&lt;'Organochlorine data'!K$38, "ERROR", 'Organochlorine data'!K25), IF('Organochlorine data'!K25="&lt;LOD",'Organochlorine data'!K$38, "ERROR")))</f>
        <v/>
      </c>
      <c r="M25" s="326" t="str">
        <f>IF('Organochlorine data'!L25="","",IF(ISNUMBER('Organochlorine data'!L25)=TRUE, IF('Organochlorine data'!L25&lt;'Organochlorine data'!L$38, "ERROR", 'Organochlorine data'!L25), IF('Organochlorine data'!L25="&lt;LOD",'Organochlorine data'!L$38, "ERROR")))</f>
        <v/>
      </c>
      <c r="N25" s="326" t="str">
        <f>IF('Organochlorine data'!M25="","",IF(ISNUMBER('Organochlorine data'!M25)=TRUE, IF('Organochlorine data'!M25&lt;'Organochlorine data'!M$38, "ERROR", 'Organochlorine data'!M25), IF('Organochlorine data'!M25="&lt;LOD",'Organochlorine data'!M$38, "ERROR")))</f>
        <v/>
      </c>
      <c r="O25" s="284" t="str">
        <f>IF('Organochlorine data'!N25="","",IF(ISNUMBER('Organochlorine data'!N25)=TRUE, IF('Organochlorine data'!N25&lt;'Organochlorine data'!N$38, "ERROR", 'Organochlorine data'!N25), IF('Organochlorine data'!N25="&lt;LOD",'Organochlorine data'!N$38, "ERROR")))</f>
        <v/>
      </c>
      <c r="P25" s="326" t="str">
        <f>IF('Organochlorine data'!O25="","",IF(ISNUMBER('Organochlorine data'!O25)=TRUE, IF('Organochlorine data'!O25&lt;'Organochlorine data'!O$38, "ERROR", 'Organochlorine data'!O25), IF('Organochlorine data'!O25="&lt;LOD",'Organochlorine data'!O$38, "ERROR")))</f>
        <v/>
      </c>
      <c r="Q25" s="326" t="str">
        <f>IF('Organochlorine data'!P25="","",IF(ISNUMBER('Organochlorine data'!P25)=TRUE, IF('Organochlorine data'!P25&lt;'Organochlorine data'!P$38, "ERROR", 'Organochlorine data'!P25), IF('Organochlorine data'!P25="&lt;LOD",'Organochlorine data'!P$38, "ERROR")))</f>
        <v/>
      </c>
      <c r="R25" s="284" t="str">
        <f>IF('Organochlorine data'!Q25="","",IF(ISNUMBER('Organochlorine data'!Q25)=TRUE, IF('Organochlorine data'!Q25&lt;'Organochlorine data'!Q$38, "ERROR", 'Organochlorine data'!Q25), IF('Organochlorine data'!Q25="&lt;LOD",'Organochlorine data'!Q$38, "ERROR")))</f>
        <v/>
      </c>
      <c r="S25" s="365" t="str">
        <f>IF('Organochlorine data'!R25="","",IF(ISNUMBER('Organochlorine data'!R25)=TRUE, IF('Organochlorine data'!R25&lt;'Organochlorine data'!R$38, "ERROR", 'Organochlorine data'!R25), IF('Organochlorine data'!R25="&lt;LOD",'Organochlorine data'!R$38, "ERROR")))</f>
        <v/>
      </c>
      <c r="T25" s="16"/>
    </row>
    <row r="26" spans="7:20" ht="20.100000000000001" customHeight="1" x14ac:dyDescent="0.2">
      <c r="G26" s="15"/>
      <c r="H26" s="42" t="str">
        <f>IF('Organochlorine data'!H26="","",'Organochlorine data'!H26)</f>
        <v/>
      </c>
      <c r="I26" s="43" t="str">
        <f>IF('Organochlorine data'!I26="","",'Organochlorine data'!I26)</f>
        <v/>
      </c>
      <c r="J26" s="278"/>
      <c r="K26" s="148" t="str">
        <f>IF('Organochlorine data'!J26="","",'Organochlorine data'!J26)</f>
        <v/>
      </c>
      <c r="L26" s="127" t="str">
        <f>IF('Organochlorine data'!K26="","",IF(ISNUMBER('Organochlorine data'!K26)=TRUE, IF('Organochlorine data'!K26&lt;'Organochlorine data'!K$38, "ERROR", 'Organochlorine data'!K26), IF('Organochlorine data'!K26="&lt;LOD",'Organochlorine data'!K$38, "ERROR")))</f>
        <v/>
      </c>
      <c r="M26" s="326" t="str">
        <f>IF('Organochlorine data'!L26="","",IF(ISNUMBER('Organochlorine data'!L26)=TRUE, IF('Organochlorine data'!L26&lt;'Organochlorine data'!L$38, "ERROR", 'Organochlorine data'!L26), IF('Organochlorine data'!L26="&lt;LOD",'Organochlorine data'!L$38, "ERROR")))</f>
        <v/>
      </c>
      <c r="N26" s="326" t="str">
        <f>IF('Organochlorine data'!M26="","",IF(ISNUMBER('Organochlorine data'!M26)=TRUE, IF('Organochlorine data'!M26&lt;'Organochlorine data'!M$38, "ERROR", 'Organochlorine data'!M26), IF('Organochlorine data'!M26="&lt;LOD",'Organochlorine data'!M$38, "ERROR")))</f>
        <v/>
      </c>
      <c r="O26" s="284" t="str">
        <f>IF('Organochlorine data'!N26="","",IF(ISNUMBER('Organochlorine data'!N26)=TRUE, IF('Organochlorine data'!N26&lt;'Organochlorine data'!N$38, "ERROR", 'Organochlorine data'!N26), IF('Organochlorine data'!N26="&lt;LOD",'Organochlorine data'!N$38, "ERROR")))</f>
        <v/>
      </c>
      <c r="P26" s="326" t="str">
        <f>IF('Organochlorine data'!O26="","",IF(ISNUMBER('Organochlorine data'!O26)=TRUE, IF('Organochlorine data'!O26&lt;'Organochlorine data'!O$38, "ERROR", 'Organochlorine data'!O26), IF('Organochlorine data'!O26="&lt;LOD",'Organochlorine data'!O$38, "ERROR")))</f>
        <v/>
      </c>
      <c r="Q26" s="326" t="str">
        <f>IF('Organochlorine data'!P26="","",IF(ISNUMBER('Organochlorine data'!P26)=TRUE, IF('Organochlorine data'!P26&lt;'Organochlorine data'!P$38, "ERROR", 'Organochlorine data'!P26), IF('Organochlorine data'!P26="&lt;LOD",'Organochlorine data'!P$38, "ERROR")))</f>
        <v/>
      </c>
      <c r="R26" s="284" t="str">
        <f>IF('Organochlorine data'!Q26="","",IF(ISNUMBER('Organochlorine data'!Q26)=TRUE, IF('Organochlorine data'!Q26&lt;'Organochlorine data'!Q$38, "ERROR", 'Organochlorine data'!Q26), IF('Organochlorine data'!Q26="&lt;LOD",'Organochlorine data'!Q$38, "ERROR")))</f>
        <v/>
      </c>
      <c r="S26" s="365" t="str">
        <f>IF('Organochlorine data'!R26="","",IF(ISNUMBER('Organochlorine data'!R26)=TRUE, IF('Organochlorine data'!R26&lt;'Organochlorine data'!R$38, "ERROR", 'Organochlorine data'!R26), IF('Organochlorine data'!R26="&lt;LOD",'Organochlorine data'!R$38, "ERROR")))</f>
        <v/>
      </c>
      <c r="T26" s="16"/>
    </row>
    <row r="27" spans="7:20" ht="20.100000000000001" customHeight="1" x14ac:dyDescent="0.2">
      <c r="G27" s="15"/>
      <c r="H27" s="42" t="str">
        <f>IF('Organochlorine data'!H27="","",'Organochlorine data'!H27)</f>
        <v/>
      </c>
      <c r="I27" s="43" t="str">
        <f>IF('Organochlorine data'!I27="","",'Organochlorine data'!I27)</f>
        <v/>
      </c>
      <c r="J27" s="278"/>
      <c r="K27" s="148" t="str">
        <f>IF('Organochlorine data'!J27="","",'Organochlorine data'!J27)</f>
        <v/>
      </c>
      <c r="L27" s="127" t="str">
        <f>IF('Organochlorine data'!K27="","",IF(ISNUMBER('Organochlorine data'!K27)=TRUE, IF('Organochlorine data'!K27&lt;'Organochlorine data'!K$38, "ERROR", 'Organochlorine data'!K27), IF('Organochlorine data'!K27="&lt;LOD",'Organochlorine data'!K$38, "ERROR")))</f>
        <v/>
      </c>
      <c r="M27" s="326" t="str">
        <f>IF('Organochlorine data'!L27="","",IF(ISNUMBER('Organochlorine data'!L27)=TRUE, IF('Organochlorine data'!L27&lt;'Organochlorine data'!L$38, "ERROR", 'Organochlorine data'!L27), IF('Organochlorine data'!L27="&lt;LOD",'Organochlorine data'!L$38, "ERROR")))</f>
        <v/>
      </c>
      <c r="N27" s="326" t="str">
        <f>IF('Organochlorine data'!M27="","",IF(ISNUMBER('Organochlorine data'!M27)=TRUE, IF('Organochlorine data'!M27&lt;'Organochlorine data'!M$38, "ERROR", 'Organochlorine data'!M27), IF('Organochlorine data'!M27="&lt;LOD",'Organochlorine data'!M$38, "ERROR")))</f>
        <v/>
      </c>
      <c r="O27" s="284" t="str">
        <f>IF('Organochlorine data'!N27="","",IF(ISNUMBER('Organochlorine data'!N27)=TRUE, IF('Organochlorine data'!N27&lt;'Organochlorine data'!N$38, "ERROR", 'Organochlorine data'!N27), IF('Organochlorine data'!N27="&lt;LOD",'Organochlorine data'!N$38, "ERROR")))</f>
        <v/>
      </c>
      <c r="P27" s="326" t="str">
        <f>IF('Organochlorine data'!O27="","",IF(ISNUMBER('Organochlorine data'!O27)=TRUE, IF('Organochlorine data'!O27&lt;'Organochlorine data'!O$38, "ERROR", 'Organochlorine data'!O27), IF('Organochlorine data'!O27="&lt;LOD",'Organochlorine data'!O$38, "ERROR")))</f>
        <v/>
      </c>
      <c r="Q27" s="326" t="str">
        <f>IF('Organochlorine data'!P27="","",IF(ISNUMBER('Organochlorine data'!P27)=TRUE, IF('Organochlorine data'!P27&lt;'Organochlorine data'!P$38, "ERROR", 'Organochlorine data'!P27), IF('Organochlorine data'!P27="&lt;LOD",'Organochlorine data'!P$38, "ERROR")))</f>
        <v/>
      </c>
      <c r="R27" s="284" t="str">
        <f>IF('Organochlorine data'!Q27="","",IF(ISNUMBER('Organochlorine data'!Q27)=TRUE, IF('Organochlorine data'!Q27&lt;'Organochlorine data'!Q$38, "ERROR", 'Organochlorine data'!Q27), IF('Organochlorine data'!Q27="&lt;LOD",'Organochlorine data'!Q$38, "ERROR")))</f>
        <v/>
      </c>
      <c r="S27" s="365" t="str">
        <f>IF('Organochlorine data'!R27="","",IF(ISNUMBER('Organochlorine data'!R27)=TRUE, IF('Organochlorine data'!R27&lt;'Organochlorine data'!R$38, "ERROR", 'Organochlorine data'!R27), IF('Organochlorine data'!R27="&lt;LOD",'Organochlorine data'!R$38, "ERROR")))</f>
        <v/>
      </c>
      <c r="T27" s="16"/>
    </row>
    <row r="28" spans="7:20" ht="20.100000000000001" customHeight="1" x14ac:dyDescent="0.2">
      <c r="G28" s="15"/>
      <c r="H28" s="42" t="str">
        <f>IF('Organochlorine data'!H28="","",'Organochlorine data'!H28)</f>
        <v/>
      </c>
      <c r="I28" s="43" t="str">
        <f>IF('Organochlorine data'!I28="","",'Organochlorine data'!I28)</f>
        <v/>
      </c>
      <c r="J28" s="278"/>
      <c r="K28" s="148" t="str">
        <f>IF('Organochlorine data'!J28="","",'Organochlorine data'!J28)</f>
        <v/>
      </c>
      <c r="L28" s="127" t="str">
        <f>IF('Organochlorine data'!K28="","",IF(ISNUMBER('Organochlorine data'!K28)=TRUE, IF('Organochlorine data'!K28&lt;'Organochlorine data'!K$38, "ERROR", 'Organochlorine data'!K28), IF('Organochlorine data'!K28="&lt;LOD",'Organochlorine data'!K$38, "ERROR")))</f>
        <v/>
      </c>
      <c r="M28" s="326" t="str">
        <f>IF('Organochlorine data'!L28="","",IF(ISNUMBER('Organochlorine data'!L28)=TRUE, IF('Organochlorine data'!L28&lt;'Organochlorine data'!L$38, "ERROR", 'Organochlorine data'!L28), IF('Organochlorine data'!L28="&lt;LOD",'Organochlorine data'!L$38, "ERROR")))</f>
        <v/>
      </c>
      <c r="N28" s="326" t="str">
        <f>IF('Organochlorine data'!M28="","",IF(ISNUMBER('Organochlorine data'!M28)=TRUE, IF('Organochlorine data'!M28&lt;'Organochlorine data'!M$38, "ERROR", 'Organochlorine data'!M28), IF('Organochlorine data'!M28="&lt;LOD",'Organochlorine data'!M$38, "ERROR")))</f>
        <v/>
      </c>
      <c r="O28" s="284" t="str">
        <f>IF('Organochlorine data'!N28="","",IF(ISNUMBER('Organochlorine data'!N28)=TRUE, IF('Organochlorine data'!N28&lt;'Organochlorine data'!N$38, "ERROR", 'Organochlorine data'!N28), IF('Organochlorine data'!N28="&lt;LOD",'Organochlorine data'!N$38, "ERROR")))</f>
        <v/>
      </c>
      <c r="P28" s="326" t="str">
        <f>IF('Organochlorine data'!O28="","",IF(ISNUMBER('Organochlorine data'!O28)=TRUE, IF('Organochlorine data'!O28&lt;'Organochlorine data'!O$38, "ERROR", 'Organochlorine data'!O28), IF('Organochlorine data'!O28="&lt;LOD",'Organochlorine data'!O$38, "ERROR")))</f>
        <v/>
      </c>
      <c r="Q28" s="326" t="str">
        <f>IF('Organochlorine data'!P28="","",IF(ISNUMBER('Organochlorine data'!P28)=TRUE, IF('Organochlorine data'!P28&lt;'Organochlorine data'!P$38, "ERROR", 'Organochlorine data'!P28), IF('Organochlorine data'!P28="&lt;LOD",'Organochlorine data'!P$38, "ERROR")))</f>
        <v/>
      </c>
      <c r="R28" s="284" t="str">
        <f>IF('Organochlorine data'!Q28="","",IF(ISNUMBER('Organochlorine data'!Q28)=TRUE, IF('Organochlorine data'!Q28&lt;'Organochlorine data'!Q$38, "ERROR", 'Organochlorine data'!Q28), IF('Organochlorine data'!Q28="&lt;LOD",'Organochlorine data'!Q$38, "ERROR")))</f>
        <v/>
      </c>
      <c r="S28" s="365" t="str">
        <f>IF('Organochlorine data'!R28="","",IF(ISNUMBER('Organochlorine data'!R28)=TRUE, IF('Organochlorine data'!R28&lt;'Organochlorine data'!R$38, "ERROR", 'Organochlorine data'!R28), IF('Organochlorine data'!R28="&lt;LOD",'Organochlorine data'!R$38, "ERROR")))</f>
        <v/>
      </c>
      <c r="T28" s="16"/>
    </row>
    <row r="29" spans="7:20" ht="20.100000000000001" customHeight="1" x14ac:dyDescent="0.2">
      <c r="G29" s="15"/>
      <c r="H29" s="42" t="str">
        <f>IF('Organochlorine data'!H29="","",'Organochlorine data'!H29)</f>
        <v/>
      </c>
      <c r="I29" s="43" t="str">
        <f>IF('Organochlorine data'!I29="","",'Organochlorine data'!I29)</f>
        <v/>
      </c>
      <c r="J29" s="278"/>
      <c r="K29" s="148" t="str">
        <f>IF('Organochlorine data'!J29="","",'Organochlorine data'!J29)</f>
        <v/>
      </c>
      <c r="L29" s="127" t="str">
        <f>IF('Organochlorine data'!K29="","",IF(ISNUMBER('Organochlorine data'!K29)=TRUE, IF('Organochlorine data'!K29&lt;'Organochlorine data'!K$38, "ERROR", 'Organochlorine data'!K29), IF('Organochlorine data'!K29="&lt;LOD",'Organochlorine data'!K$38, "ERROR")))</f>
        <v/>
      </c>
      <c r="M29" s="326" t="str">
        <f>IF('Organochlorine data'!L29="","",IF(ISNUMBER('Organochlorine data'!L29)=TRUE, IF('Organochlorine data'!L29&lt;'Organochlorine data'!L$38, "ERROR", 'Organochlorine data'!L29), IF('Organochlorine data'!L29="&lt;LOD",'Organochlorine data'!L$38, "ERROR")))</f>
        <v/>
      </c>
      <c r="N29" s="326" t="str">
        <f>IF('Organochlorine data'!M29="","",IF(ISNUMBER('Organochlorine data'!M29)=TRUE, IF('Organochlorine data'!M29&lt;'Organochlorine data'!M$38, "ERROR", 'Organochlorine data'!M29), IF('Organochlorine data'!M29="&lt;LOD",'Organochlorine data'!M$38, "ERROR")))</f>
        <v/>
      </c>
      <c r="O29" s="284" t="str">
        <f>IF('Organochlorine data'!N29="","",IF(ISNUMBER('Organochlorine data'!N29)=TRUE, IF('Organochlorine data'!N29&lt;'Organochlorine data'!N$38, "ERROR", 'Organochlorine data'!N29), IF('Organochlorine data'!N29="&lt;LOD",'Organochlorine data'!N$38, "ERROR")))</f>
        <v/>
      </c>
      <c r="P29" s="326" t="str">
        <f>IF('Organochlorine data'!O29="","",IF(ISNUMBER('Organochlorine data'!O29)=TRUE, IF('Organochlorine data'!O29&lt;'Organochlorine data'!O$38, "ERROR", 'Organochlorine data'!O29), IF('Organochlorine data'!O29="&lt;LOD",'Organochlorine data'!O$38, "ERROR")))</f>
        <v/>
      </c>
      <c r="Q29" s="326" t="str">
        <f>IF('Organochlorine data'!P29="","",IF(ISNUMBER('Organochlorine data'!P29)=TRUE, IF('Organochlorine data'!P29&lt;'Organochlorine data'!P$38, "ERROR", 'Organochlorine data'!P29), IF('Organochlorine data'!P29="&lt;LOD",'Organochlorine data'!P$38, "ERROR")))</f>
        <v/>
      </c>
      <c r="R29" s="284" t="str">
        <f>IF('Organochlorine data'!Q29="","",IF(ISNUMBER('Organochlorine data'!Q29)=TRUE, IF('Organochlorine data'!Q29&lt;'Organochlorine data'!Q$38, "ERROR", 'Organochlorine data'!Q29), IF('Organochlorine data'!Q29="&lt;LOD",'Organochlorine data'!Q$38, "ERROR")))</f>
        <v/>
      </c>
      <c r="S29" s="365" t="str">
        <f>IF('Organochlorine data'!R29="","",IF(ISNUMBER('Organochlorine data'!R29)=TRUE, IF('Organochlorine data'!R29&lt;'Organochlorine data'!R$38, "ERROR", 'Organochlorine data'!R29), IF('Organochlorine data'!R29="&lt;LOD",'Organochlorine data'!R$38, "ERROR")))</f>
        <v/>
      </c>
      <c r="T29" s="16"/>
    </row>
    <row r="30" spans="7:20" ht="20.100000000000001" customHeight="1" x14ac:dyDescent="0.2">
      <c r="G30" s="15"/>
      <c r="H30" s="42" t="str">
        <f>IF('Organochlorine data'!H30="","",'Organochlorine data'!H30)</f>
        <v/>
      </c>
      <c r="I30" s="43" t="str">
        <f>IF('Organochlorine data'!I30="","",'Organochlorine data'!I30)</f>
        <v/>
      </c>
      <c r="J30" s="278"/>
      <c r="K30" s="148" t="str">
        <f>IF('Organochlorine data'!J30="","",'Organochlorine data'!J30)</f>
        <v/>
      </c>
      <c r="L30" s="127" t="str">
        <f>IF('Organochlorine data'!K30="","",IF(ISNUMBER('Organochlorine data'!K30)=TRUE, IF('Organochlorine data'!K30&lt;'Organochlorine data'!K$38, "ERROR", 'Organochlorine data'!K30), IF('Organochlorine data'!K30="&lt;LOD",'Organochlorine data'!K$38, "ERROR")))</f>
        <v/>
      </c>
      <c r="M30" s="326" t="str">
        <f>IF('Organochlorine data'!L30="","",IF(ISNUMBER('Organochlorine data'!L30)=TRUE, IF('Organochlorine data'!L30&lt;'Organochlorine data'!L$38, "ERROR", 'Organochlorine data'!L30), IF('Organochlorine data'!L30="&lt;LOD",'Organochlorine data'!L$38, "ERROR")))</f>
        <v/>
      </c>
      <c r="N30" s="326" t="str">
        <f>IF('Organochlorine data'!M30="","",IF(ISNUMBER('Organochlorine data'!M30)=TRUE, IF('Organochlorine data'!M30&lt;'Organochlorine data'!M$38, "ERROR", 'Organochlorine data'!M30), IF('Organochlorine data'!M30="&lt;LOD",'Organochlorine data'!M$38, "ERROR")))</f>
        <v/>
      </c>
      <c r="O30" s="284" t="str">
        <f>IF('Organochlorine data'!N30="","",IF(ISNUMBER('Organochlorine data'!N30)=TRUE, IF('Organochlorine data'!N30&lt;'Organochlorine data'!N$38, "ERROR", 'Organochlorine data'!N30), IF('Organochlorine data'!N30="&lt;LOD",'Organochlorine data'!N$38, "ERROR")))</f>
        <v/>
      </c>
      <c r="P30" s="326" t="str">
        <f>IF('Organochlorine data'!O30="","",IF(ISNUMBER('Organochlorine data'!O30)=TRUE, IF('Organochlorine data'!O30&lt;'Organochlorine data'!O$38, "ERROR", 'Organochlorine data'!O30), IF('Organochlorine data'!O30="&lt;LOD",'Organochlorine data'!O$38, "ERROR")))</f>
        <v/>
      </c>
      <c r="Q30" s="326" t="str">
        <f>IF('Organochlorine data'!P30="","",IF(ISNUMBER('Organochlorine data'!P30)=TRUE, IF('Organochlorine data'!P30&lt;'Organochlorine data'!P$38, "ERROR", 'Organochlorine data'!P30), IF('Organochlorine data'!P30="&lt;LOD",'Organochlorine data'!P$38, "ERROR")))</f>
        <v/>
      </c>
      <c r="R30" s="284" t="str">
        <f>IF('Organochlorine data'!Q30="","",IF(ISNUMBER('Organochlorine data'!Q30)=TRUE, IF('Organochlorine data'!Q30&lt;'Organochlorine data'!Q$38, "ERROR", 'Organochlorine data'!Q30), IF('Organochlorine data'!Q30="&lt;LOD",'Organochlorine data'!Q$38, "ERROR")))</f>
        <v/>
      </c>
      <c r="S30" s="365" t="str">
        <f>IF('Organochlorine data'!R30="","",IF(ISNUMBER('Organochlorine data'!R30)=TRUE, IF('Organochlorine data'!R30&lt;'Organochlorine data'!R$38, "ERROR", 'Organochlorine data'!R30), IF('Organochlorine data'!R30="&lt;LOD",'Organochlorine data'!R$38, "ERROR")))</f>
        <v/>
      </c>
      <c r="T30" s="16"/>
    </row>
    <row r="31" spans="7:20" ht="20.100000000000001" customHeight="1" x14ac:dyDescent="0.2">
      <c r="G31" s="15"/>
      <c r="H31" s="42" t="str">
        <f>IF('Organochlorine data'!H31="","",'Organochlorine data'!H31)</f>
        <v/>
      </c>
      <c r="I31" s="43" t="str">
        <f>IF('Organochlorine data'!I31="","",'Organochlorine data'!I31)</f>
        <v/>
      </c>
      <c r="J31" s="278"/>
      <c r="K31" s="148" t="str">
        <f>IF('Organochlorine data'!J31="","",'Organochlorine data'!J31)</f>
        <v/>
      </c>
      <c r="L31" s="127" t="str">
        <f>IF('Organochlorine data'!K31="","",IF(ISNUMBER('Organochlorine data'!K31)=TRUE, IF('Organochlorine data'!K31&lt;'Organochlorine data'!K$38, "ERROR", 'Organochlorine data'!K31), IF('Organochlorine data'!K31="&lt;LOD",'Organochlorine data'!K$38, "ERROR")))</f>
        <v/>
      </c>
      <c r="M31" s="326" t="str">
        <f>IF('Organochlorine data'!L31="","",IF(ISNUMBER('Organochlorine data'!L31)=TRUE, IF('Organochlorine data'!L31&lt;'Organochlorine data'!L$38, "ERROR", 'Organochlorine data'!L31), IF('Organochlorine data'!L31="&lt;LOD",'Organochlorine data'!L$38, "ERROR")))</f>
        <v/>
      </c>
      <c r="N31" s="326" t="str">
        <f>IF('Organochlorine data'!M31="","",IF(ISNUMBER('Organochlorine data'!M31)=TRUE, IF('Organochlorine data'!M31&lt;'Organochlorine data'!M$38, "ERROR", 'Organochlorine data'!M31), IF('Organochlorine data'!M31="&lt;LOD",'Organochlorine data'!M$38, "ERROR")))</f>
        <v/>
      </c>
      <c r="O31" s="284" t="str">
        <f>IF('Organochlorine data'!N31="","",IF(ISNUMBER('Organochlorine data'!N31)=TRUE, IF('Organochlorine data'!N31&lt;'Organochlorine data'!N$38, "ERROR", 'Organochlorine data'!N31), IF('Organochlorine data'!N31="&lt;LOD",'Organochlorine data'!N$38, "ERROR")))</f>
        <v/>
      </c>
      <c r="P31" s="326" t="str">
        <f>IF('Organochlorine data'!O31="","",IF(ISNUMBER('Organochlorine data'!O31)=TRUE, IF('Organochlorine data'!O31&lt;'Organochlorine data'!O$38, "ERROR", 'Organochlorine data'!O31), IF('Organochlorine data'!O31="&lt;LOD",'Organochlorine data'!O$38, "ERROR")))</f>
        <v/>
      </c>
      <c r="Q31" s="326" t="str">
        <f>IF('Organochlorine data'!P31="","",IF(ISNUMBER('Organochlorine data'!P31)=TRUE, IF('Organochlorine data'!P31&lt;'Organochlorine data'!P$38, "ERROR", 'Organochlorine data'!P31), IF('Organochlorine data'!P31="&lt;LOD",'Organochlorine data'!P$38, "ERROR")))</f>
        <v/>
      </c>
      <c r="R31" s="284" t="str">
        <f>IF('Organochlorine data'!Q31="","",IF(ISNUMBER('Organochlorine data'!Q31)=TRUE, IF('Organochlorine data'!Q31&lt;'Organochlorine data'!Q$38, "ERROR", 'Organochlorine data'!Q31), IF('Organochlorine data'!Q31="&lt;LOD",'Organochlorine data'!Q$38, "ERROR")))</f>
        <v/>
      </c>
      <c r="S31" s="365" t="str">
        <f>IF('Organochlorine data'!R31="","",IF(ISNUMBER('Organochlorine data'!R31)=TRUE, IF('Organochlorine data'!R31&lt;'Organochlorine data'!R$38, "ERROR", 'Organochlorine data'!R31), IF('Organochlorine data'!R31="&lt;LOD",'Organochlorine data'!R$38, "ERROR")))</f>
        <v/>
      </c>
      <c r="T31" s="16"/>
    </row>
    <row r="32" spans="7:20" ht="20.100000000000001" customHeight="1" x14ac:dyDescent="0.2">
      <c r="G32" s="15"/>
      <c r="H32" s="42" t="str">
        <f>IF('Organochlorine data'!H32="","",'Organochlorine data'!H32)</f>
        <v/>
      </c>
      <c r="I32" s="43" t="str">
        <f>IF('Organochlorine data'!I32="","",'Organochlorine data'!I32)</f>
        <v/>
      </c>
      <c r="J32" s="278"/>
      <c r="K32" s="148" t="str">
        <f>IF('Organochlorine data'!J32="","",'Organochlorine data'!J32)</f>
        <v/>
      </c>
      <c r="L32" s="127" t="str">
        <f>IF('Organochlorine data'!K32="","",IF(ISNUMBER('Organochlorine data'!K32)=TRUE, IF('Organochlorine data'!K32&lt;'Organochlorine data'!K$38, "ERROR", 'Organochlorine data'!K32), IF('Organochlorine data'!K32="&lt;LOD",'Organochlorine data'!K$38, "ERROR")))</f>
        <v/>
      </c>
      <c r="M32" s="326" t="str">
        <f>IF('Organochlorine data'!L32="","",IF(ISNUMBER('Organochlorine data'!L32)=TRUE, IF('Organochlorine data'!L32&lt;'Organochlorine data'!L$38, "ERROR", 'Organochlorine data'!L32), IF('Organochlorine data'!L32="&lt;LOD",'Organochlorine data'!L$38, "ERROR")))</f>
        <v/>
      </c>
      <c r="N32" s="326" t="str">
        <f>IF('Organochlorine data'!M32="","",IF(ISNUMBER('Organochlorine data'!M32)=TRUE, IF('Organochlorine data'!M32&lt;'Organochlorine data'!M$38, "ERROR", 'Organochlorine data'!M32), IF('Organochlorine data'!M32="&lt;LOD",'Organochlorine data'!M$38, "ERROR")))</f>
        <v/>
      </c>
      <c r="O32" s="284" t="str">
        <f>IF('Organochlorine data'!N32="","",IF(ISNUMBER('Organochlorine data'!N32)=TRUE, IF('Organochlorine data'!N32&lt;'Organochlorine data'!N$38, "ERROR", 'Organochlorine data'!N32), IF('Organochlorine data'!N32="&lt;LOD",'Organochlorine data'!N$38, "ERROR")))</f>
        <v/>
      </c>
      <c r="P32" s="326" t="str">
        <f>IF('Organochlorine data'!O32="","",IF(ISNUMBER('Organochlorine data'!O32)=TRUE, IF('Organochlorine data'!O32&lt;'Organochlorine data'!O$38, "ERROR", 'Organochlorine data'!O32), IF('Organochlorine data'!O32="&lt;LOD",'Organochlorine data'!O$38, "ERROR")))</f>
        <v/>
      </c>
      <c r="Q32" s="326" t="str">
        <f>IF('Organochlorine data'!P32="","",IF(ISNUMBER('Organochlorine data'!P32)=TRUE, IF('Organochlorine data'!P32&lt;'Organochlorine data'!P$38, "ERROR", 'Organochlorine data'!P32), IF('Organochlorine data'!P32="&lt;LOD",'Organochlorine data'!P$38, "ERROR")))</f>
        <v/>
      </c>
      <c r="R32" s="284" t="str">
        <f>IF('Organochlorine data'!Q32="","",IF(ISNUMBER('Organochlorine data'!Q32)=TRUE, IF('Organochlorine data'!Q32&lt;'Organochlorine data'!Q$38, "ERROR", 'Organochlorine data'!Q32), IF('Organochlorine data'!Q32="&lt;LOD",'Organochlorine data'!Q$38, "ERROR")))</f>
        <v/>
      </c>
      <c r="S32" s="365" t="str">
        <f>IF('Organochlorine data'!R32="","",IF(ISNUMBER('Organochlorine data'!R32)=TRUE, IF('Organochlorine data'!R32&lt;'Organochlorine data'!R$38, "ERROR", 'Organochlorine data'!R32), IF('Organochlorine data'!R32="&lt;LOD",'Organochlorine data'!R$38, "ERROR")))</f>
        <v/>
      </c>
      <c r="T32" s="16"/>
    </row>
    <row r="33" spans="7:20" ht="20.100000000000001" customHeight="1" x14ac:dyDescent="0.2">
      <c r="G33" s="15"/>
      <c r="H33" s="42" t="str">
        <f>IF('Organochlorine data'!H33="","",'Organochlorine data'!H33)</f>
        <v/>
      </c>
      <c r="I33" s="43" t="str">
        <f>IF('Organochlorine data'!I33="","",'Organochlorine data'!I33)</f>
        <v/>
      </c>
      <c r="J33" s="278"/>
      <c r="K33" s="148" t="str">
        <f>IF('Organochlorine data'!J33="","",'Organochlorine data'!J33)</f>
        <v/>
      </c>
      <c r="L33" s="127" t="str">
        <f>IF('Organochlorine data'!K33="","",IF(ISNUMBER('Organochlorine data'!K33)=TRUE, IF('Organochlorine data'!K33&lt;'Organochlorine data'!K$38, "ERROR", 'Organochlorine data'!K33), IF('Organochlorine data'!K33="&lt;LOD",'Organochlorine data'!K$38, "ERROR")))</f>
        <v/>
      </c>
      <c r="M33" s="326" t="str">
        <f>IF('Organochlorine data'!L33="","",IF(ISNUMBER('Organochlorine data'!L33)=TRUE, IF('Organochlorine data'!L33&lt;'Organochlorine data'!L$38, "ERROR", 'Organochlorine data'!L33), IF('Organochlorine data'!L33="&lt;LOD",'Organochlorine data'!L$38, "ERROR")))</f>
        <v/>
      </c>
      <c r="N33" s="326" t="str">
        <f>IF('Organochlorine data'!M33="","",IF(ISNUMBER('Organochlorine data'!M33)=TRUE, IF('Organochlorine data'!M33&lt;'Organochlorine data'!M$38, "ERROR", 'Organochlorine data'!M33), IF('Organochlorine data'!M33="&lt;LOD",'Organochlorine data'!M$38, "ERROR")))</f>
        <v/>
      </c>
      <c r="O33" s="284" t="str">
        <f>IF('Organochlorine data'!N33="","",IF(ISNUMBER('Organochlorine data'!N33)=TRUE, IF('Organochlorine data'!N33&lt;'Organochlorine data'!N$38, "ERROR", 'Organochlorine data'!N33), IF('Organochlorine data'!N33="&lt;LOD",'Organochlorine data'!N$38, "ERROR")))</f>
        <v/>
      </c>
      <c r="P33" s="326" t="str">
        <f>IF('Organochlorine data'!O33="","",IF(ISNUMBER('Organochlorine data'!O33)=TRUE, IF('Organochlorine data'!O33&lt;'Organochlorine data'!O$38, "ERROR", 'Organochlorine data'!O33), IF('Organochlorine data'!O33="&lt;LOD",'Organochlorine data'!O$38, "ERROR")))</f>
        <v/>
      </c>
      <c r="Q33" s="326" t="str">
        <f>IF('Organochlorine data'!P33="","",IF(ISNUMBER('Organochlorine data'!P33)=TRUE, IF('Organochlorine data'!P33&lt;'Organochlorine data'!P$38, "ERROR", 'Organochlorine data'!P33), IF('Organochlorine data'!P33="&lt;LOD",'Organochlorine data'!P$38, "ERROR")))</f>
        <v/>
      </c>
      <c r="R33" s="284" t="str">
        <f>IF('Organochlorine data'!Q33="","",IF(ISNUMBER('Organochlorine data'!Q33)=TRUE, IF('Organochlorine data'!Q33&lt;'Organochlorine data'!Q$38, "ERROR", 'Organochlorine data'!Q33), IF('Organochlorine data'!Q33="&lt;LOD",'Organochlorine data'!Q$38, "ERROR")))</f>
        <v/>
      </c>
      <c r="S33" s="365" t="str">
        <f>IF('Organochlorine data'!R33="","",IF(ISNUMBER('Organochlorine data'!R33)=TRUE, IF('Organochlorine data'!R33&lt;'Organochlorine data'!R$38, "ERROR", 'Organochlorine data'!R33), IF('Organochlorine data'!R33="&lt;LOD",'Organochlorine data'!R$38, "ERROR")))</f>
        <v/>
      </c>
      <c r="T33" s="16"/>
    </row>
    <row r="34" spans="7:20" ht="20.100000000000001" customHeight="1" x14ac:dyDescent="0.2">
      <c r="G34" s="15"/>
      <c r="H34" s="42" t="str">
        <f>IF('Organochlorine data'!H34="","",'Organochlorine data'!H34)</f>
        <v/>
      </c>
      <c r="I34" s="43" t="str">
        <f>IF('Organochlorine data'!I34="","",'Organochlorine data'!I34)</f>
        <v/>
      </c>
      <c r="J34" s="278"/>
      <c r="K34" s="148" t="str">
        <f>IF('Organochlorine data'!J34="","",'Organochlorine data'!J34)</f>
        <v/>
      </c>
      <c r="L34" s="127" t="str">
        <f>IF('Organochlorine data'!K34="","",IF(ISNUMBER('Organochlorine data'!K34)=TRUE, IF('Organochlorine data'!K34&lt;'Organochlorine data'!K$38, "ERROR", 'Organochlorine data'!K34), IF('Organochlorine data'!K34="&lt;LOD",'Organochlorine data'!K$38, "ERROR")))</f>
        <v/>
      </c>
      <c r="M34" s="326" t="str">
        <f>IF('Organochlorine data'!L34="","",IF(ISNUMBER('Organochlorine data'!L34)=TRUE, IF('Organochlorine data'!L34&lt;'Organochlorine data'!L$38, "ERROR", 'Organochlorine data'!L34), IF('Organochlorine data'!L34="&lt;LOD",'Organochlorine data'!L$38, "ERROR")))</f>
        <v/>
      </c>
      <c r="N34" s="326" t="str">
        <f>IF('Organochlorine data'!M34="","",IF(ISNUMBER('Organochlorine data'!M34)=TRUE, IF('Organochlorine data'!M34&lt;'Organochlorine data'!M$38, "ERROR", 'Organochlorine data'!M34), IF('Organochlorine data'!M34="&lt;LOD",'Organochlorine data'!M$38, "ERROR")))</f>
        <v/>
      </c>
      <c r="O34" s="284" t="str">
        <f>IF('Organochlorine data'!N34="","",IF(ISNUMBER('Organochlorine data'!N34)=TRUE, IF('Organochlorine data'!N34&lt;'Organochlorine data'!N$38, "ERROR", 'Organochlorine data'!N34), IF('Organochlorine data'!N34="&lt;LOD",'Organochlorine data'!N$38, "ERROR")))</f>
        <v/>
      </c>
      <c r="P34" s="326" t="str">
        <f>IF('Organochlorine data'!O34="","",IF(ISNUMBER('Organochlorine data'!O34)=TRUE, IF('Organochlorine data'!O34&lt;'Organochlorine data'!O$38, "ERROR", 'Organochlorine data'!O34), IF('Organochlorine data'!O34="&lt;LOD",'Organochlorine data'!O$38, "ERROR")))</f>
        <v/>
      </c>
      <c r="Q34" s="326" t="str">
        <f>IF('Organochlorine data'!P34="","",IF(ISNUMBER('Organochlorine data'!P34)=TRUE, IF('Organochlorine data'!P34&lt;'Organochlorine data'!P$38, "ERROR", 'Organochlorine data'!P34), IF('Organochlorine data'!P34="&lt;LOD",'Organochlorine data'!P$38, "ERROR")))</f>
        <v/>
      </c>
      <c r="R34" s="284" t="str">
        <f>IF('Organochlorine data'!Q34="","",IF(ISNUMBER('Organochlorine data'!Q34)=TRUE, IF('Organochlorine data'!Q34&lt;'Organochlorine data'!Q$38, "ERROR", 'Organochlorine data'!Q34), IF('Organochlorine data'!Q34="&lt;LOD",'Organochlorine data'!Q$38, "ERROR")))</f>
        <v/>
      </c>
      <c r="S34" s="365" t="str">
        <f>IF('Organochlorine data'!R34="","",IF(ISNUMBER('Organochlorine data'!R34)=TRUE, IF('Organochlorine data'!R34&lt;'Organochlorine data'!R$38, "ERROR", 'Organochlorine data'!R34), IF('Organochlorine data'!R34="&lt;LOD",'Organochlorine data'!R$38, "ERROR")))</f>
        <v/>
      </c>
      <c r="T34" s="16"/>
    </row>
    <row r="35" spans="7:20" ht="20.100000000000001" customHeight="1" x14ac:dyDescent="0.2">
      <c r="G35" s="15"/>
      <c r="H35" s="42" t="str">
        <f>IF('Organochlorine data'!H35="","",'Organochlorine data'!H35)</f>
        <v/>
      </c>
      <c r="I35" s="43" t="str">
        <f>IF('Organochlorine data'!I35="","",'Organochlorine data'!I35)</f>
        <v/>
      </c>
      <c r="J35" s="278"/>
      <c r="K35" s="148" t="str">
        <f>IF('Organochlorine data'!J35="","",'Organochlorine data'!J35)</f>
        <v/>
      </c>
      <c r="L35" s="127" t="str">
        <f>IF('Organochlorine data'!K35="","",IF(ISNUMBER('Organochlorine data'!K35)=TRUE, IF('Organochlorine data'!K35&lt;'Organochlorine data'!K$38, "ERROR", 'Organochlorine data'!K35), IF('Organochlorine data'!K35="&lt;LOD",'Organochlorine data'!K$38, "ERROR")))</f>
        <v/>
      </c>
      <c r="M35" s="326" t="str">
        <f>IF('Organochlorine data'!L35="","",IF(ISNUMBER('Organochlorine data'!L35)=TRUE, IF('Organochlorine data'!L35&lt;'Organochlorine data'!L$38, "ERROR", 'Organochlorine data'!L35), IF('Organochlorine data'!L35="&lt;LOD",'Organochlorine data'!L$38, "ERROR")))</f>
        <v/>
      </c>
      <c r="N35" s="326" t="str">
        <f>IF('Organochlorine data'!M35="","",IF(ISNUMBER('Organochlorine data'!M35)=TRUE, IF('Organochlorine data'!M35&lt;'Organochlorine data'!M$38, "ERROR", 'Organochlorine data'!M35), IF('Organochlorine data'!M35="&lt;LOD",'Organochlorine data'!M$38, "ERROR")))</f>
        <v/>
      </c>
      <c r="O35" s="284" t="str">
        <f>IF('Organochlorine data'!N35="","",IF(ISNUMBER('Organochlorine data'!N35)=TRUE, IF('Organochlorine data'!N35&lt;'Organochlorine data'!N$38, "ERROR", 'Organochlorine data'!N35), IF('Organochlorine data'!N35="&lt;LOD",'Organochlorine data'!N$38, "ERROR")))</f>
        <v/>
      </c>
      <c r="P35" s="326" t="str">
        <f>IF('Organochlorine data'!O35="","",IF(ISNUMBER('Organochlorine data'!O35)=TRUE, IF('Organochlorine data'!O35&lt;'Organochlorine data'!O$38, "ERROR", 'Organochlorine data'!O35), IF('Organochlorine data'!O35="&lt;LOD",'Organochlorine data'!O$38, "ERROR")))</f>
        <v/>
      </c>
      <c r="Q35" s="326" t="str">
        <f>IF('Organochlorine data'!P35="","",IF(ISNUMBER('Organochlorine data'!P35)=TRUE, IF('Organochlorine data'!P35&lt;'Organochlorine data'!P$38, "ERROR", 'Organochlorine data'!P35), IF('Organochlorine data'!P35="&lt;LOD",'Organochlorine data'!P$38, "ERROR")))</f>
        <v/>
      </c>
      <c r="R35" s="284" t="str">
        <f>IF('Organochlorine data'!Q35="","",IF(ISNUMBER('Organochlorine data'!Q35)=TRUE, IF('Organochlorine data'!Q35&lt;'Organochlorine data'!Q$38, "ERROR", 'Organochlorine data'!Q35), IF('Organochlorine data'!Q35="&lt;LOD",'Organochlorine data'!Q$38, "ERROR")))</f>
        <v/>
      </c>
      <c r="S35" s="365" t="str">
        <f>IF('Organochlorine data'!R35="","",IF(ISNUMBER('Organochlorine data'!R35)=TRUE, IF('Organochlorine data'!R35&lt;'Organochlorine data'!R$38, "ERROR", 'Organochlorine data'!R35), IF('Organochlorine data'!R35="&lt;LOD",'Organochlorine data'!R$38, "ERROR")))</f>
        <v/>
      </c>
      <c r="T35" s="16"/>
    </row>
    <row r="36" spans="7:20" ht="20.100000000000001" customHeight="1" x14ac:dyDescent="0.2">
      <c r="G36" s="15"/>
      <c r="H36" s="42" t="str">
        <f>IF('Organochlorine data'!H36="","",'Organochlorine data'!H36)</f>
        <v/>
      </c>
      <c r="I36" s="43" t="str">
        <f>IF('Organochlorine data'!I36="","",'Organochlorine data'!I36)</f>
        <v/>
      </c>
      <c r="J36" s="278"/>
      <c r="K36" s="148" t="str">
        <f>IF('Organochlorine data'!J36="","",'Organochlorine data'!J36)</f>
        <v/>
      </c>
      <c r="L36" s="127" t="str">
        <f>IF('Organochlorine data'!K36="","",IF(ISNUMBER('Organochlorine data'!K36)=TRUE, IF('Organochlorine data'!K36&lt;'Organochlorine data'!K$38, "ERROR", 'Organochlorine data'!K36), IF('Organochlorine data'!K36="&lt;LOD",'Organochlorine data'!K$38, "ERROR")))</f>
        <v/>
      </c>
      <c r="M36" s="326" t="str">
        <f>IF('Organochlorine data'!L36="","",IF(ISNUMBER('Organochlorine data'!L36)=TRUE, IF('Organochlorine data'!L36&lt;'Organochlorine data'!L$38, "ERROR", 'Organochlorine data'!L36), IF('Organochlorine data'!L36="&lt;LOD",'Organochlorine data'!L$38, "ERROR")))</f>
        <v/>
      </c>
      <c r="N36" s="326" t="str">
        <f>IF('Organochlorine data'!M36="","",IF(ISNUMBER('Organochlorine data'!M36)=TRUE, IF('Organochlorine data'!M36&lt;'Organochlorine data'!M$38, "ERROR", 'Organochlorine data'!M36), IF('Organochlorine data'!M36="&lt;LOD",'Organochlorine data'!M$38, "ERROR")))</f>
        <v/>
      </c>
      <c r="O36" s="284" t="str">
        <f>IF('Organochlorine data'!N36="","",IF(ISNUMBER('Organochlorine data'!N36)=TRUE, IF('Organochlorine data'!N36&lt;'Organochlorine data'!N$38, "ERROR", 'Organochlorine data'!N36), IF('Organochlorine data'!N36="&lt;LOD",'Organochlorine data'!N$38, "ERROR")))</f>
        <v/>
      </c>
      <c r="P36" s="326" t="str">
        <f>IF('Organochlorine data'!O36="","",IF(ISNUMBER('Organochlorine data'!O36)=TRUE, IF('Organochlorine data'!O36&lt;'Organochlorine data'!O$38, "ERROR", 'Organochlorine data'!O36), IF('Organochlorine data'!O36="&lt;LOD",'Organochlorine data'!O$38, "ERROR")))</f>
        <v/>
      </c>
      <c r="Q36" s="326" t="str">
        <f>IF('Organochlorine data'!P36="","",IF(ISNUMBER('Organochlorine data'!P36)=TRUE, IF('Organochlorine data'!P36&lt;'Organochlorine data'!P$38, "ERROR", 'Organochlorine data'!P36), IF('Organochlorine data'!P36="&lt;LOD",'Organochlorine data'!P$38, "ERROR")))</f>
        <v/>
      </c>
      <c r="R36" s="284" t="str">
        <f>IF('Organochlorine data'!Q36="","",IF(ISNUMBER('Organochlorine data'!Q36)=TRUE, IF('Organochlorine data'!Q36&lt;'Organochlorine data'!Q$38, "ERROR", 'Organochlorine data'!Q36), IF('Organochlorine data'!Q36="&lt;LOD",'Organochlorine data'!Q$38, "ERROR")))</f>
        <v/>
      </c>
      <c r="S36" s="365" t="str">
        <f>IF('Organochlorine data'!R36="","",IF(ISNUMBER('Organochlorine data'!R36)=TRUE, IF('Organochlorine data'!R36&lt;'Organochlorine data'!R$38, "ERROR", 'Organochlorine data'!R36), IF('Organochlorine data'!R36="&lt;LOD",'Organochlorine data'!R$38, "ERROR")))</f>
        <v/>
      </c>
      <c r="T36" s="16"/>
    </row>
    <row r="37" spans="7:20" ht="20.100000000000001" customHeight="1" thickBot="1" x14ac:dyDescent="0.25">
      <c r="G37" s="15"/>
      <c r="H37" s="47" t="str">
        <f>IF('Organochlorine data'!H37="","",'Organochlorine data'!H37)</f>
        <v/>
      </c>
      <c r="I37" s="48" t="str">
        <f>IF('Organochlorine data'!I37="","",'Organochlorine data'!I37)</f>
        <v/>
      </c>
      <c r="J37" s="287"/>
      <c r="K37" s="149" t="str">
        <f>IF('Organochlorine data'!J37="","",'Organochlorine data'!J37)</f>
        <v/>
      </c>
      <c r="L37" s="128" t="str">
        <f>IF('Organochlorine data'!K37="","",IF(ISNUMBER('Organochlorine data'!K37)=TRUE, IF('Organochlorine data'!K37&lt;'Organochlorine data'!K$38, "ERROR", 'Organochlorine data'!K37), IF('Organochlorine data'!K37="&lt;LOD",'Organochlorine data'!K$38, "ERROR")))</f>
        <v/>
      </c>
      <c r="M37" s="327" t="str">
        <f>IF('Organochlorine data'!L37="","",IF(ISNUMBER('Organochlorine data'!L37)=TRUE, IF('Organochlorine data'!L37&lt;'Organochlorine data'!L$38, "ERROR", 'Organochlorine data'!L37), IF('Organochlorine data'!L37="&lt;LOD",'Organochlorine data'!L$38, "ERROR")))</f>
        <v/>
      </c>
      <c r="N37" s="327" t="str">
        <f>IF('Organochlorine data'!M37="","",IF(ISNUMBER('Organochlorine data'!M37)=TRUE, IF('Organochlorine data'!M37&lt;'Organochlorine data'!M$38, "ERROR", 'Organochlorine data'!M37), IF('Organochlorine data'!M37="&lt;LOD",'Organochlorine data'!M$38, "ERROR")))</f>
        <v/>
      </c>
      <c r="O37" s="286" t="str">
        <f>IF('Organochlorine data'!N37="","",IF(ISNUMBER('Organochlorine data'!N37)=TRUE, IF('Organochlorine data'!N37&lt;'Organochlorine data'!N$38, "ERROR", 'Organochlorine data'!N37), IF('Organochlorine data'!N37="&lt;LOD",'Organochlorine data'!N$38, "ERROR")))</f>
        <v/>
      </c>
      <c r="P37" s="327" t="str">
        <f>IF('Organochlorine data'!O37="","",IF(ISNUMBER('Organochlorine data'!O37)=TRUE, IF('Organochlorine data'!O37&lt;'Organochlorine data'!O$38, "ERROR", 'Organochlorine data'!O37), IF('Organochlorine data'!O37="&lt;LOD",'Organochlorine data'!O$38, "ERROR")))</f>
        <v/>
      </c>
      <c r="Q37" s="327" t="str">
        <f>IF('Organochlorine data'!P37="","",IF(ISNUMBER('Organochlorine data'!P37)=TRUE, IF('Organochlorine data'!P37&lt;'Organochlorine data'!P$38, "ERROR", 'Organochlorine data'!P37), IF('Organochlorine data'!P37="&lt;LOD",'Organochlorine data'!P$38, "ERROR")))</f>
        <v/>
      </c>
      <c r="R37" s="286" t="str">
        <f>IF('Organochlorine data'!Q37="","",IF(ISNUMBER('Organochlorine data'!Q37)=TRUE, IF('Organochlorine data'!Q37&lt;'Organochlorine data'!Q$38, "ERROR", 'Organochlorine data'!Q37), IF('Organochlorine data'!Q37="&lt;LOD",'Organochlorine data'!Q$38, "ERROR")))</f>
        <v/>
      </c>
      <c r="S37" s="366" t="str">
        <f>IF('Organochlorine data'!R37="","",IF(ISNUMBER('Organochlorine data'!R37)=TRUE, IF('Organochlorine data'!R37&lt;'Organochlorine data'!R$38, "ERROR", 'Organochlorine data'!R37), IF('Organochlorine data'!R37="&lt;LOD",'Organochlorine data'!R$38, "ERROR")))</f>
        <v/>
      </c>
      <c r="T37" s="16"/>
    </row>
    <row r="38" spans="7:20" ht="19.5" customHeight="1" thickBot="1" x14ac:dyDescent="0.25">
      <c r="G38" s="15"/>
      <c r="H38" s="32"/>
      <c r="I38" s="33"/>
      <c r="J38" s="223" t="s">
        <v>39</v>
      </c>
      <c r="K38" s="150"/>
      <c r="L38" s="376" t="str">
        <f>IF(COUNT(L8:L37)&lt;1,"", AVERAGE(L8:L37))</f>
        <v/>
      </c>
      <c r="M38" s="377" t="str">
        <f t="shared" ref="M38:S38" si="0">IF(COUNT(M8:M37)&lt;1,"", AVERAGE(M8:M37))</f>
        <v/>
      </c>
      <c r="N38" s="377" t="str">
        <f t="shared" si="0"/>
        <v/>
      </c>
      <c r="O38" s="377" t="str">
        <f t="shared" si="0"/>
        <v/>
      </c>
      <c r="P38" s="377" t="str">
        <f t="shared" si="0"/>
        <v/>
      </c>
      <c r="Q38" s="377" t="str">
        <f t="shared" si="0"/>
        <v/>
      </c>
      <c r="R38" s="377" t="str">
        <f t="shared" si="0"/>
        <v/>
      </c>
      <c r="S38" s="378" t="str">
        <f t="shared" si="0"/>
        <v/>
      </c>
      <c r="T38" s="16"/>
    </row>
    <row r="39" spans="7:20" ht="19.5" customHeight="1" thickBot="1" x14ac:dyDescent="0.25">
      <c r="G39" s="15"/>
      <c r="H39" s="142"/>
      <c r="I39" s="142"/>
      <c r="J39" s="142"/>
      <c r="K39" s="151"/>
      <c r="L39" s="153"/>
      <c r="M39" s="153"/>
      <c r="N39" s="153"/>
      <c r="O39" s="153"/>
      <c r="P39" s="153"/>
      <c r="Q39" s="153"/>
      <c r="R39" s="153"/>
      <c r="S39" s="153"/>
      <c r="T39" s="16"/>
    </row>
    <row r="40" spans="7:20" ht="19.5" customHeight="1" thickBot="1" x14ac:dyDescent="0.25">
      <c r="G40" s="15"/>
      <c r="H40" s="32"/>
      <c r="I40" s="33"/>
      <c r="J40" s="33"/>
      <c r="K40" s="152" t="s">
        <v>124</v>
      </c>
      <c r="L40" s="368"/>
      <c r="M40" s="369"/>
      <c r="N40" s="369"/>
      <c r="O40" s="330">
        <v>5.0000000000000001E-3</v>
      </c>
      <c r="P40" s="369"/>
      <c r="Q40" s="369"/>
      <c r="R40" s="330">
        <v>1E-3</v>
      </c>
      <c r="S40" s="368"/>
      <c r="T40" s="126"/>
    </row>
    <row r="41" spans="7:20" ht="20.100000000000001" customHeight="1" thickBot="1" x14ac:dyDescent="0.25">
      <c r="G41" s="20"/>
      <c r="H41" s="17"/>
      <c r="I41" s="17"/>
      <c r="J41" s="17"/>
      <c r="K41" s="153"/>
      <c r="L41" s="153"/>
      <c r="M41" s="153"/>
      <c r="N41" s="153"/>
      <c r="O41" s="153"/>
      <c r="P41" s="153"/>
      <c r="Q41" s="153"/>
      <c r="R41" s="153"/>
      <c r="S41" s="153"/>
      <c r="T41" s="18"/>
    </row>
    <row r="42" spans="7:20" ht="20.100000000000001" customHeight="1" x14ac:dyDescent="0.2">
      <c r="K42" s="145"/>
      <c r="T42" s="11"/>
    </row>
    <row r="43" spans="7:20" ht="20.100000000000001" customHeight="1" x14ac:dyDescent="0.2">
      <c r="K43" s="145"/>
      <c r="O43" s="145" t="s">
        <v>58</v>
      </c>
      <c r="T43" s="11"/>
    </row>
    <row r="44" spans="7:20" ht="20.100000000000001" customHeight="1" thickBot="1" x14ac:dyDescent="0.25">
      <c r="H44" s="38" t="s">
        <v>208</v>
      </c>
      <c r="K44" s="145"/>
      <c r="T44" s="11"/>
    </row>
    <row r="45" spans="7:20" ht="20.100000000000001" customHeight="1" thickBot="1" x14ac:dyDescent="0.25">
      <c r="G45" s="12"/>
      <c r="H45" s="13"/>
      <c r="I45" s="13"/>
      <c r="J45" s="13"/>
      <c r="K45" s="146"/>
      <c r="L45" s="146"/>
      <c r="M45" s="146"/>
      <c r="N45" s="146"/>
      <c r="O45" s="146"/>
      <c r="P45" s="146"/>
      <c r="Q45" s="146"/>
      <c r="R45" s="146"/>
      <c r="S45" s="146"/>
      <c r="T45" s="14"/>
    </row>
    <row r="46" spans="7:20" ht="20.100000000000001" customHeight="1" x14ac:dyDescent="0.2">
      <c r="G46" s="15"/>
      <c r="H46" s="473" t="s">
        <v>38</v>
      </c>
      <c r="I46" s="476" t="s">
        <v>52</v>
      </c>
      <c r="J46" s="476" t="s">
        <v>72</v>
      </c>
      <c r="K46" s="538" t="s">
        <v>63</v>
      </c>
      <c r="L46" s="529" t="s">
        <v>397</v>
      </c>
      <c r="M46" s="530"/>
      <c r="N46" s="530"/>
      <c r="O46" s="530"/>
      <c r="P46" s="530"/>
      <c r="Q46" s="530"/>
      <c r="R46" s="530"/>
      <c r="S46" s="555"/>
      <c r="T46" s="16"/>
    </row>
    <row r="47" spans="7:20" ht="45.75" thickBot="1" x14ac:dyDescent="0.25">
      <c r="G47" s="15"/>
      <c r="H47" s="475"/>
      <c r="I47" s="478"/>
      <c r="J47" s="478"/>
      <c r="K47" s="539"/>
      <c r="L47" s="279" t="s">
        <v>261</v>
      </c>
      <c r="M47" s="307" t="s">
        <v>262</v>
      </c>
      <c r="N47" s="307" t="s">
        <v>263</v>
      </c>
      <c r="O47" s="308" t="s">
        <v>260</v>
      </c>
      <c r="P47" s="308" t="s">
        <v>264</v>
      </c>
      <c r="Q47" s="308" t="s">
        <v>265</v>
      </c>
      <c r="R47" s="200" t="s">
        <v>266</v>
      </c>
      <c r="S47" s="309" t="s">
        <v>267</v>
      </c>
      <c r="T47" s="16"/>
    </row>
    <row r="48" spans="7:20" ht="20.100000000000001" customHeight="1" x14ac:dyDescent="0.2">
      <c r="G48" s="15"/>
      <c r="H48" s="39" t="str">
        <f t="shared" ref="H48:K63" si="1">IF(H8="","",H8)</f>
        <v/>
      </c>
      <c r="I48" s="40" t="str">
        <f t="shared" si="1"/>
        <v/>
      </c>
      <c r="J48" s="40" t="str">
        <f t="shared" si="1"/>
        <v/>
      </c>
      <c r="K48" s="147" t="str">
        <f t="shared" si="1"/>
        <v/>
      </c>
      <c r="L48" s="297" t="str">
        <f>IF(L8="","",((('Physical Data'!$L9/100)*L8)))</f>
        <v/>
      </c>
      <c r="M48" s="280" t="str">
        <f>IF(M8="","",((('Physical Data'!$L9/100)*M8)))</f>
        <v/>
      </c>
      <c r="N48" s="280" t="str">
        <f>IF(N8="","",((('Physical Data'!$L9/100)*N8)))</f>
        <v/>
      </c>
      <c r="O48" s="280" t="str">
        <f>IF(O8="","",((('Physical Data'!$L9/100)*O8)))</f>
        <v/>
      </c>
      <c r="P48" s="280" t="str">
        <f>IF(P8="","",((('Physical Data'!$L9/100)*P8)))</f>
        <v/>
      </c>
      <c r="Q48" s="280" t="str">
        <f>IF(Q8="","",((('Physical Data'!$L9/100)*Q8)))</f>
        <v/>
      </c>
      <c r="R48" s="280" t="str">
        <f>IF(R8="","",((('Physical Data'!$L9/100)*R8)))</f>
        <v/>
      </c>
      <c r="S48" s="147" t="str">
        <f>IF(S8="","",((('Physical Data'!$L9/100)*S8)))</f>
        <v/>
      </c>
      <c r="T48" s="16"/>
    </row>
    <row r="49" spans="7:20" ht="20.100000000000001" customHeight="1" x14ac:dyDescent="0.2">
      <c r="G49" s="15"/>
      <c r="H49" s="42" t="str">
        <f t="shared" si="1"/>
        <v/>
      </c>
      <c r="I49" s="43" t="str">
        <f t="shared" si="1"/>
        <v/>
      </c>
      <c r="J49" s="43" t="str">
        <f t="shared" si="1"/>
        <v/>
      </c>
      <c r="K49" s="148" t="str">
        <f t="shared" si="1"/>
        <v/>
      </c>
      <c r="L49" s="127" t="str">
        <f>IF(L9="","",((('Physical Data'!$L10/100)*L9)))</f>
        <v/>
      </c>
      <c r="M49" s="284" t="str">
        <f>IF(M9="","",((('Physical Data'!$L10/100)*M9)))</f>
        <v/>
      </c>
      <c r="N49" s="284" t="str">
        <f>IF(N9="","",((('Physical Data'!$L10/100)*N9)))</f>
        <v/>
      </c>
      <c r="O49" s="284" t="str">
        <f>IF(O9="","",((('Physical Data'!$L10/100)*O9)))</f>
        <v/>
      </c>
      <c r="P49" s="284" t="str">
        <f>IF(P9="","",((('Physical Data'!$L10/100)*P9)))</f>
        <v/>
      </c>
      <c r="Q49" s="284" t="str">
        <f>IF(Q9="","",((('Physical Data'!$L10/100)*Q9)))</f>
        <v/>
      </c>
      <c r="R49" s="284" t="str">
        <f>IF(R9="","",((('Physical Data'!$L10/100)*R9)))</f>
        <v/>
      </c>
      <c r="S49" s="148" t="str">
        <f>IF(S9="","",((('Physical Data'!$L10/100)*S9)))</f>
        <v/>
      </c>
      <c r="T49" s="16"/>
    </row>
    <row r="50" spans="7:20" ht="20.100000000000001" customHeight="1" x14ac:dyDescent="0.2">
      <c r="G50" s="15"/>
      <c r="H50" s="42" t="str">
        <f t="shared" si="1"/>
        <v/>
      </c>
      <c r="I50" s="43" t="str">
        <f t="shared" si="1"/>
        <v/>
      </c>
      <c r="J50" s="43" t="str">
        <f t="shared" si="1"/>
        <v/>
      </c>
      <c r="K50" s="148" t="str">
        <f t="shared" si="1"/>
        <v/>
      </c>
      <c r="L50" s="127" t="str">
        <f>IF(L10="","",((('Physical Data'!$L11/100)*L10)))</f>
        <v/>
      </c>
      <c r="M50" s="284" t="str">
        <f>IF(M10="","",((('Physical Data'!$L11/100)*M10)))</f>
        <v/>
      </c>
      <c r="N50" s="284" t="str">
        <f>IF(N10="","",((('Physical Data'!$L11/100)*N10)))</f>
        <v/>
      </c>
      <c r="O50" s="284" t="str">
        <f>IF(O10="","",((('Physical Data'!$L11/100)*O10)))</f>
        <v/>
      </c>
      <c r="P50" s="284" t="str">
        <f>IF(P10="","",((('Physical Data'!$L11/100)*P10)))</f>
        <v/>
      </c>
      <c r="Q50" s="284" t="str">
        <f>IF(Q10="","",((('Physical Data'!$L11/100)*Q10)))</f>
        <v/>
      </c>
      <c r="R50" s="284" t="str">
        <f>IF(R10="","",((('Physical Data'!$L11/100)*R10)))</f>
        <v/>
      </c>
      <c r="S50" s="148" t="str">
        <f>IF(S10="","",((('Physical Data'!$L11/100)*S10)))</f>
        <v/>
      </c>
      <c r="T50" s="16"/>
    </row>
    <row r="51" spans="7:20" ht="20.100000000000001" customHeight="1" x14ac:dyDescent="0.2">
      <c r="G51" s="15"/>
      <c r="H51" s="42" t="str">
        <f t="shared" si="1"/>
        <v/>
      </c>
      <c r="I51" s="43" t="str">
        <f t="shared" si="1"/>
        <v/>
      </c>
      <c r="J51" s="43" t="str">
        <f t="shared" si="1"/>
        <v/>
      </c>
      <c r="K51" s="148" t="str">
        <f t="shared" si="1"/>
        <v/>
      </c>
      <c r="L51" s="127" t="str">
        <f>IF(L11="","",((('Physical Data'!$L12/100)*L11)))</f>
        <v/>
      </c>
      <c r="M51" s="284" t="str">
        <f>IF(M11="","",((('Physical Data'!$L12/100)*M11)))</f>
        <v/>
      </c>
      <c r="N51" s="284" t="str">
        <f>IF(N11="","",((('Physical Data'!$L12/100)*N11)))</f>
        <v/>
      </c>
      <c r="O51" s="284" t="str">
        <f>IF(O11="","",((('Physical Data'!$L12/100)*O11)))</f>
        <v/>
      </c>
      <c r="P51" s="284" t="str">
        <f>IF(P11="","",((('Physical Data'!$L12/100)*P11)))</f>
        <v/>
      </c>
      <c r="Q51" s="284" t="str">
        <f>IF(Q11="","",((('Physical Data'!$L12/100)*Q11)))</f>
        <v/>
      </c>
      <c r="R51" s="284" t="str">
        <f>IF(R11="","",((('Physical Data'!$L12/100)*R11)))</f>
        <v/>
      </c>
      <c r="S51" s="148" t="str">
        <f>IF(S11="","",((('Physical Data'!$L12/100)*S11)))</f>
        <v/>
      </c>
      <c r="T51" s="16"/>
    </row>
    <row r="52" spans="7:20" ht="20.100000000000001" customHeight="1" x14ac:dyDescent="0.2">
      <c r="G52" s="15"/>
      <c r="H52" s="42" t="str">
        <f t="shared" si="1"/>
        <v/>
      </c>
      <c r="I52" s="43" t="str">
        <f t="shared" si="1"/>
        <v/>
      </c>
      <c r="J52" s="43" t="str">
        <f t="shared" si="1"/>
        <v/>
      </c>
      <c r="K52" s="148" t="str">
        <f t="shared" si="1"/>
        <v/>
      </c>
      <c r="L52" s="127" t="str">
        <f>IF(L12="","",((('Physical Data'!$L13/100)*L12)))</f>
        <v/>
      </c>
      <c r="M52" s="284" t="str">
        <f>IF(M12="","",((('Physical Data'!$L13/100)*M12)))</f>
        <v/>
      </c>
      <c r="N52" s="284" t="str">
        <f>IF(N12="","",((('Physical Data'!$L13/100)*N12)))</f>
        <v/>
      </c>
      <c r="O52" s="284" t="str">
        <f>IF(O12="","",((('Physical Data'!$L13/100)*O12)))</f>
        <v/>
      </c>
      <c r="P52" s="284" t="str">
        <f>IF(P12="","",((('Physical Data'!$L13/100)*P12)))</f>
        <v/>
      </c>
      <c r="Q52" s="284" t="str">
        <f>IF(Q12="","",((('Physical Data'!$L13/100)*Q12)))</f>
        <v/>
      </c>
      <c r="R52" s="284" t="str">
        <f>IF(R12="","",((('Physical Data'!$L13/100)*R12)))</f>
        <v/>
      </c>
      <c r="S52" s="148" t="str">
        <f>IF(S12="","",((('Physical Data'!$L13/100)*S12)))</f>
        <v/>
      </c>
      <c r="T52" s="16"/>
    </row>
    <row r="53" spans="7:20" ht="20.100000000000001" customHeight="1" x14ac:dyDescent="0.2">
      <c r="G53" s="15"/>
      <c r="H53" s="42" t="str">
        <f t="shared" si="1"/>
        <v/>
      </c>
      <c r="I53" s="43" t="str">
        <f t="shared" si="1"/>
        <v/>
      </c>
      <c r="J53" s="43" t="str">
        <f t="shared" si="1"/>
        <v/>
      </c>
      <c r="K53" s="148" t="str">
        <f t="shared" si="1"/>
        <v/>
      </c>
      <c r="L53" s="127" t="str">
        <f>IF(L13="","",((('Physical Data'!$L14/100)*L13)))</f>
        <v/>
      </c>
      <c r="M53" s="284" t="str">
        <f>IF(M13="","",((('Physical Data'!$L14/100)*M13)))</f>
        <v/>
      </c>
      <c r="N53" s="284" t="str">
        <f>IF(N13="","",((('Physical Data'!$L14/100)*N13)))</f>
        <v/>
      </c>
      <c r="O53" s="284" t="str">
        <f>IF(O13="","",((('Physical Data'!$L14/100)*O13)))</f>
        <v/>
      </c>
      <c r="P53" s="284" t="str">
        <f>IF(P13="","",((('Physical Data'!$L14/100)*P13)))</f>
        <v/>
      </c>
      <c r="Q53" s="284" t="str">
        <f>IF(Q13="","",((('Physical Data'!$L14/100)*Q13)))</f>
        <v/>
      </c>
      <c r="R53" s="284" t="str">
        <f>IF(R13="","",((('Physical Data'!$L14/100)*R13)))</f>
        <v/>
      </c>
      <c r="S53" s="148" t="str">
        <f>IF(S13="","",((('Physical Data'!$L14/100)*S13)))</f>
        <v/>
      </c>
      <c r="T53" s="16"/>
    </row>
    <row r="54" spans="7:20" ht="20.100000000000001" customHeight="1" x14ac:dyDescent="0.2">
      <c r="G54" s="15"/>
      <c r="H54" s="42" t="str">
        <f t="shared" si="1"/>
        <v/>
      </c>
      <c r="I54" s="43" t="str">
        <f t="shared" si="1"/>
        <v/>
      </c>
      <c r="J54" s="43" t="str">
        <f t="shared" si="1"/>
        <v/>
      </c>
      <c r="K54" s="148" t="str">
        <f t="shared" si="1"/>
        <v/>
      </c>
      <c r="L54" s="127" t="str">
        <f>IF(L14="","",((('Physical Data'!$L15/100)*L14)))</f>
        <v/>
      </c>
      <c r="M54" s="284" t="str">
        <f>IF(M14="","",((('Physical Data'!$L15/100)*M14)))</f>
        <v/>
      </c>
      <c r="N54" s="284" t="str">
        <f>IF(N14="","",((('Physical Data'!$L15/100)*N14)))</f>
        <v/>
      </c>
      <c r="O54" s="284" t="str">
        <f>IF(O14="","",((('Physical Data'!$L15/100)*O14)))</f>
        <v/>
      </c>
      <c r="P54" s="284" t="str">
        <f>IF(P14="","",((('Physical Data'!$L15/100)*P14)))</f>
        <v/>
      </c>
      <c r="Q54" s="284" t="str">
        <f>IF(Q14="","",((('Physical Data'!$L15/100)*Q14)))</f>
        <v/>
      </c>
      <c r="R54" s="284" t="str">
        <f>IF(R14="","",((('Physical Data'!$L15/100)*R14)))</f>
        <v/>
      </c>
      <c r="S54" s="148" t="str">
        <f>IF(S14="","",((('Physical Data'!$L15/100)*S14)))</f>
        <v/>
      </c>
      <c r="T54" s="16"/>
    </row>
    <row r="55" spans="7:20" ht="20.100000000000001" customHeight="1" x14ac:dyDescent="0.2">
      <c r="G55" s="15"/>
      <c r="H55" s="42" t="str">
        <f t="shared" si="1"/>
        <v/>
      </c>
      <c r="I55" s="43" t="str">
        <f t="shared" si="1"/>
        <v/>
      </c>
      <c r="J55" s="43" t="str">
        <f t="shared" si="1"/>
        <v/>
      </c>
      <c r="K55" s="148" t="str">
        <f t="shared" si="1"/>
        <v/>
      </c>
      <c r="L55" s="127" t="str">
        <f>IF(L15="","",((('Physical Data'!$L16/100)*L15)))</f>
        <v/>
      </c>
      <c r="M55" s="284" t="str">
        <f>IF(M15="","",((('Physical Data'!$L16/100)*M15)))</f>
        <v/>
      </c>
      <c r="N55" s="284" t="str">
        <f>IF(N15="","",((('Physical Data'!$L16/100)*N15)))</f>
        <v/>
      </c>
      <c r="O55" s="284" t="str">
        <f>IF(O15="","",((('Physical Data'!$L16/100)*O15)))</f>
        <v/>
      </c>
      <c r="P55" s="284" t="str">
        <f>IF(P15="","",((('Physical Data'!$L16/100)*P15)))</f>
        <v/>
      </c>
      <c r="Q55" s="284" t="str">
        <f>IF(Q15="","",((('Physical Data'!$L16/100)*Q15)))</f>
        <v/>
      </c>
      <c r="R55" s="284" t="str">
        <f>IF(R15="","",((('Physical Data'!$L16/100)*R15)))</f>
        <v/>
      </c>
      <c r="S55" s="148" t="str">
        <f>IF(S15="","",((('Physical Data'!$L16/100)*S15)))</f>
        <v/>
      </c>
      <c r="T55" s="16"/>
    </row>
    <row r="56" spans="7:20" ht="20.100000000000001" customHeight="1" x14ac:dyDescent="0.2">
      <c r="G56" s="15"/>
      <c r="H56" s="42" t="str">
        <f t="shared" si="1"/>
        <v/>
      </c>
      <c r="I56" s="43" t="str">
        <f t="shared" si="1"/>
        <v/>
      </c>
      <c r="J56" s="43" t="str">
        <f t="shared" si="1"/>
        <v/>
      </c>
      <c r="K56" s="148" t="str">
        <f t="shared" si="1"/>
        <v/>
      </c>
      <c r="L56" s="127" t="str">
        <f>IF(L16="","",((('Physical Data'!$L17/100)*L16)))</f>
        <v/>
      </c>
      <c r="M56" s="284" t="str">
        <f>IF(M16="","",((('Physical Data'!$L17/100)*M16)))</f>
        <v/>
      </c>
      <c r="N56" s="284" t="str">
        <f>IF(N16="","",((('Physical Data'!$L17/100)*N16)))</f>
        <v/>
      </c>
      <c r="O56" s="284" t="str">
        <f>IF(O16="","",((('Physical Data'!$L17/100)*O16)))</f>
        <v/>
      </c>
      <c r="P56" s="284" t="str">
        <f>IF(P16="","",((('Physical Data'!$L17/100)*P16)))</f>
        <v/>
      </c>
      <c r="Q56" s="284" t="str">
        <f>IF(Q16="","",((('Physical Data'!$L17/100)*Q16)))</f>
        <v/>
      </c>
      <c r="R56" s="284" t="str">
        <f>IF(R16="","",((('Physical Data'!$L17/100)*R16)))</f>
        <v/>
      </c>
      <c r="S56" s="148" t="str">
        <f>IF(S16="","",((('Physical Data'!$L17/100)*S16)))</f>
        <v/>
      </c>
      <c r="T56" s="16"/>
    </row>
    <row r="57" spans="7:20" ht="20.100000000000001" customHeight="1" x14ac:dyDescent="0.2">
      <c r="G57" s="15"/>
      <c r="H57" s="42" t="str">
        <f t="shared" si="1"/>
        <v/>
      </c>
      <c r="I57" s="43" t="str">
        <f t="shared" si="1"/>
        <v/>
      </c>
      <c r="J57" s="43" t="str">
        <f t="shared" si="1"/>
        <v/>
      </c>
      <c r="K57" s="148" t="str">
        <f t="shared" si="1"/>
        <v/>
      </c>
      <c r="L57" s="127" t="str">
        <f>IF(L17="","",((('Physical Data'!$L18/100)*L17)))</f>
        <v/>
      </c>
      <c r="M57" s="284" t="str">
        <f>IF(M17="","",((('Physical Data'!$L18/100)*M17)))</f>
        <v/>
      </c>
      <c r="N57" s="284" t="str">
        <f>IF(N17="","",((('Physical Data'!$L18/100)*N17)))</f>
        <v/>
      </c>
      <c r="O57" s="284" t="str">
        <f>IF(O17="","",((('Physical Data'!$L18/100)*O17)))</f>
        <v/>
      </c>
      <c r="P57" s="284" t="str">
        <f>IF(P17="","",((('Physical Data'!$L18/100)*P17)))</f>
        <v/>
      </c>
      <c r="Q57" s="284" t="str">
        <f>IF(Q17="","",((('Physical Data'!$L18/100)*Q17)))</f>
        <v/>
      </c>
      <c r="R57" s="284" t="str">
        <f>IF(R17="","",((('Physical Data'!$L18/100)*R17)))</f>
        <v/>
      </c>
      <c r="S57" s="148" t="str">
        <f>IF(S17="","",((('Physical Data'!$L18/100)*S17)))</f>
        <v/>
      </c>
      <c r="T57" s="16"/>
    </row>
    <row r="58" spans="7:20" ht="20.100000000000001" customHeight="1" x14ac:dyDescent="0.2">
      <c r="G58" s="15"/>
      <c r="H58" s="42" t="str">
        <f t="shared" si="1"/>
        <v/>
      </c>
      <c r="I58" s="43" t="str">
        <f t="shared" si="1"/>
        <v/>
      </c>
      <c r="J58" s="43" t="str">
        <f t="shared" si="1"/>
        <v/>
      </c>
      <c r="K58" s="148" t="str">
        <f t="shared" si="1"/>
        <v/>
      </c>
      <c r="L58" s="127" t="str">
        <f>IF(L18="","",((('Physical Data'!$L19/100)*L18)))</f>
        <v/>
      </c>
      <c r="M58" s="284" t="str">
        <f>IF(M18="","",((('Physical Data'!$L19/100)*M18)))</f>
        <v/>
      </c>
      <c r="N58" s="284" t="str">
        <f>IF(N18="","",((('Physical Data'!$L19/100)*N18)))</f>
        <v/>
      </c>
      <c r="O58" s="284" t="str">
        <f>IF(O18="","",((('Physical Data'!$L19/100)*O18)))</f>
        <v/>
      </c>
      <c r="P58" s="284" t="str">
        <f>IF(P18="","",((('Physical Data'!$L19/100)*P18)))</f>
        <v/>
      </c>
      <c r="Q58" s="284" t="str">
        <f>IF(Q18="","",((('Physical Data'!$L19/100)*Q18)))</f>
        <v/>
      </c>
      <c r="R58" s="284" t="str">
        <f>IF(R18="","",((('Physical Data'!$L19/100)*R18)))</f>
        <v/>
      </c>
      <c r="S58" s="148" t="str">
        <f>IF(S18="","",((('Physical Data'!$L19/100)*S18)))</f>
        <v/>
      </c>
      <c r="T58" s="16"/>
    </row>
    <row r="59" spans="7:20" ht="20.100000000000001" customHeight="1" x14ac:dyDescent="0.2">
      <c r="G59" s="15"/>
      <c r="H59" s="42" t="str">
        <f t="shared" si="1"/>
        <v/>
      </c>
      <c r="I59" s="43" t="str">
        <f t="shared" si="1"/>
        <v/>
      </c>
      <c r="J59" s="43" t="str">
        <f t="shared" si="1"/>
        <v/>
      </c>
      <c r="K59" s="148" t="str">
        <f t="shared" si="1"/>
        <v/>
      </c>
      <c r="L59" s="127" t="str">
        <f>IF(L19="","",((('Physical Data'!$L20/100)*L19)))</f>
        <v/>
      </c>
      <c r="M59" s="284" t="str">
        <f>IF(M19="","",((('Physical Data'!$L20/100)*M19)))</f>
        <v/>
      </c>
      <c r="N59" s="284" t="str">
        <f>IF(N19="","",((('Physical Data'!$L20/100)*N19)))</f>
        <v/>
      </c>
      <c r="O59" s="284" t="str">
        <f>IF(O19="","",((('Physical Data'!$L20/100)*O19)))</f>
        <v/>
      </c>
      <c r="P59" s="284" t="str">
        <f>IF(P19="","",((('Physical Data'!$L20/100)*P19)))</f>
        <v/>
      </c>
      <c r="Q59" s="284" t="str">
        <f>IF(Q19="","",((('Physical Data'!$L20/100)*Q19)))</f>
        <v/>
      </c>
      <c r="R59" s="284" t="str">
        <f>IF(R19="","",((('Physical Data'!$L20/100)*R19)))</f>
        <v/>
      </c>
      <c r="S59" s="148" t="str">
        <f>IF(S19="","",((('Physical Data'!$L20/100)*S19)))</f>
        <v/>
      </c>
      <c r="T59" s="16"/>
    </row>
    <row r="60" spans="7:20" ht="20.100000000000001" customHeight="1" x14ac:dyDescent="0.2">
      <c r="G60" s="15"/>
      <c r="H60" s="42" t="str">
        <f t="shared" si="1"/>
        <v/>
      </c>
      <c r="I60" s="43" t="str">
        <f t="shared" si="1"/>
        <v/>
      </c>
      <c r="J60" s="43" t="str">
        <f t="shared" si="1"/>
        <v/>
      </c>
      <c r="K60" s="148" t="str">
        <f t="shared" si="1"/>
        <v/>
      </c>
      <c r="L60" s="127" t="str">
        <f>IF(L20="","",((('Physical Data'!$L21/100)*L20)))</f>
        <v/>
      </c>
      <c r="M60" s="284" t="str">
        <f>IF(M20="","",((('Physical Data'!$L21/100)*M20)))</f>
        <v/>
      </c>
      <c r="N60" s="284" t="str">
        <f>IF(N20="","",((('Physical Data'!$L21/100)*N20)))</f>
        <v/>
      </c>
      <c r="O60" s="284" t="str">
        <f>IF(O20="","",((('Physical Data'!$L21/100)*O20)))</f>
        <v/>
      </c>
      <c r="P60" s="284" t="str">
        <f>IF(P20="","",((('Physical Data'!$L21/100)*P20)))</f>
        <v/>
      </c>
      <c r="Q60" s="284" t="str">
        <f>IF(Q20="","",((('Physical Data'!$L21/100)*Q20)))</f>
        <v/>
      </c>
      <c r="R60" s="284" t="str">
        <f>IF(R20="","",((('Physical Data'!$L21/100)*R20)))</f>
        <v/>
      </c>
      <c r="S60" s="148" t="str">
        <f>IF(S20="","",((('Physical Data'!$L21/100)*S20)))</f>
        <v/>
      </c>
      <c r="T60" s="16"/>
    </row>
    <row r="61" spans="7:20" ht="20.100000000000001" customHeight="1" x14ac:dyDescent="0.2">
      <c r="G61" s="15"/>
      <c r="H61" s="42" t="str">
        <f t="shared" si="1"/>
        <v/>
      </c>
      <c r="I61" s="43" t="str">
        <f t="shared" si="1"/>
        <v/>
      </c>
      <c r="J61" s="43" t="str">
        <f t="shared" si="1"/>
        <v/>
      </c>
      <c r="K61" s="148" t="str">
        <f t="shared" si="1"/>
        <v/>
      </c>
      <c r="L61" s="127" t="str">
        <f>IF(L21="","",((('Physical Data'!$L22/100)*L21)))</f>
        <v/>
      </c>
      <c r="M61" s="284" t="str">
        <f>IF(M21="","",((('Physical Data'!$L22/100)*M21)))</f>
        <v/>
      </c>
      <c r="N61" s="284" t="str">
        <f>IF(N21="","",((('Physical Data'!$L22/100)*N21)))</f>
        <v/>
      </c>
      <c r="O61" s="284" t="str">
        <f>IF(O21="","",((('Physical Data'!$L22/100)*O21)))</f>
        <v/>
      </c>
      <c r="P61" s="284" t="str">
        <f>IF(P21="","",((('Physical Data'!$L22/100)*P21)))</f>
        <v/>
      </c>
      <c r="Q61" s="284" t="str">
        <f>IF(Q21="","",((('Physical Data'!$L22/100)*Q21)))</f>
        <v/>
      </c>
      <c r="R61" s="284" t="str">
        <f>IF(R21="","",((('Physical Data'!$L22/100)*R21)))</f>
        <v/>
      </c>
      <c r="S61" s="148" t="str">
        <f>IF(S21="","",((('Physical Data'!$L22/100)*S21)))</f>
        <v/>
      </c>
      <c r="T61" s="16"/>
    </row>
    <row r="62" spans="7:20" ht="20.100000000000001" customHeight="1" x14ac:dyDescent="0.2">
      <c r="G62" s="15"/>
      <c r="H62" s="42" t="str">
        <f t="shared" si="1"/>
        <v/>
      </c>
      <c r="I62" s="43" t="str">
        <f t="shared" si="1"/>
        <v/>
      </c>
      <c r="J62" s="43" t="str">
        <f t="shared" si="1"/>
        <v/>
      </c>
      <c r="K62" s="148" t="str">
        <f t="shared" si="1"/>
        <v/>
      </c>
      <c r="L62" s="127" t="str">
        <f>IF(L22="","",((('Physical Data'!$L23/100)*L22)))</f>
        <v/>
      </c>
      <c r="M62" s="284" t="str">
        <f>IF(M22="","",((('Physical Data'!$L23/100)*M22)))</f>
        <v/>
      </c>
      <c r="N62" s="284" t="str">
        <f>IF(N22="","",((('Physical Data'!$L23/100)*N22)))</f>
        <v/>
      </c>
      <c r="O62" s="284" t="str">
        <f>IF(O22="","",((('Physical Data'!$L23/100)*O22)))</f>
        <v/>
      </c>
      <c r="P62" s="284" t="str">
        <f>IF(P22="","",((('Physical Data'!$L23/100)*P22)))</f>
        <v/>
      </c>
      <c r="Q62" s="284" t="str">
        <f>IF(Q22="","",((('Physical Data'!$L23/100)*Q22)))</f>
        <v/>
      </c>
      <c r="R62" s="284" t="str">
        <f>IF(R22="","",((('Physical Data'!$L23/100)*R22)))</f>
        <v/>
      </c>
      <c r="S62" s="148" t="str">
        <f>IF(S22="","",((('Physical Data'!$L23/100)*S22)))</f>
        <v/>
      </c>
      <c r="T62" s="16"/>
    </row>
    <row r="63" spans="7:20" ht="20.100000000000001" customHeight="1" x14ac:dyDescent="0.2">
      <c r="G63" s="15"/>
      <c r="H63" s="42" t="str">
        <f t="shared" si="1"/>
        <v/>
      </c>
      <c r="I63" s="43" t="str">
        <f t="shared" si="1"/>
        <v/>
      </c>
      <c r="J63" s="43" t="str">
        <f t="shared" si="1"/>
        <v/>
      </c>
      <c r="K63" s="148" t="str">
        <f t="shared" si="1"/>
        <v/>
      </c>
      <c r="L63" s="127" t="str">
        <f>IF(L23="","",((('Physical Data'!$L24/100)*L23)))</f>
        <v/>
      </c>
      <c r="M63" s="284" t="str">
        <f>IF(M23="","",((('Physical Data'!$L24/100)*M23)))</f>
        <v/>
      </c>
      <c r="N63" s="284" t="str">
        <f>IF(N23="","",((('Physical Data'!$L24/100)*N23)))</f>
        <v/>
      </c>
      <c r="O63" s="284" t="str">
        <f>IF(O23="","",((('Physical Data'!$L24/100)*O23)))</f>
        <v/>
      </c>
      <c r="P63" s="284" t="str">
        <f>IF(P23="","",((('Physical Data'!$L24/100)*P23)))</f>
        <v/>
      </c>
      <c r="Q63" s="284" t="str">
        <f>IF(Q23="","",((('Physical Data'!$L24/100)*Q23)))</f>
        <v/>
      </c>
      <c r="R63" s="284" t="str">
        <f>IF(R23="","",((('Physical Data'!$L24/100)*R23)))</f>
        <v/>
      </c>
      <c r="S63" s="148" t="str">
        <f>IF(S23="","",((('Physical Data'!$L24/100)*S23)))</f>
        <v/>
      </c>
      <c r="T63" s="16"/>
    </row>
    <row r="64" spans="7:20" ht="20.100000000000001" customHeight="1" x14ac:dyDescent="0.2">
      <c r="G64" s="15"/>
      <c r="H64" s="42" t="str">
        <f t="shared" ref="H64:K77" si="2">IF(H24="","",H24)</f>
        <v/>
      </c>
      <c r="I64" s="43" t="str">
        <f t="shared" si="2"/>
        <v/>
      </c>
      <c r="J64" s="43" t="str">
        <f t="shared" si="2"/>
        <v/>
      </c>
      <c r="K64" s="148" t="str">
        <f t="shared" si="2"/>
        <v/>
      </c>
      <c r="L64" s="127" t="str">
        <f>IF(L24="","",((('Physical Data'!$L25/100)*L24)))</f>
        <v/>
      </c>
      <c r="M64" s="284" t="str">
        <f>IF(M24="","",((('Physical Data'!$L25/100)*M24)))</f>
        <v/>
      </c>
      <c r="N64" s="284" t="str">
        <f>IF(N24="","",((('Physical Data'!$L25/100)*N24)))</f>
        <v/>
      </c>
      <c r="O64" s="284" t="str">
        <f>IF(O24="","",((('Physical Data'!$L25/100)*O24)))</f>
        <v/>
      </c>
      <c r="P64" s="284" t="str">
        <f>IF(P24="","",((('Physical Data'!$L25/100)*P24)))</f>
        <v/>
      </c>
      <c r="Q64" s="284" t="str">
        <f>IF(Q24="","",((('Physical Data'!$L25/100)*Q24)))</f>
        <v/>
      </c>
      <c r="R64" s="284" t="str">
        <f>IF(R24="","",((('Physical Data'!$L25/100)*R24)))</f>
        <v/>
      </c>
      <c r="S64" s="148" t="str">
        <f>IF(S24="","",((('Physical Data'!$L25/100)*S24)))</f>
        <v/>
      </c>
      <c r="T64" s="16"/>
    </row>
    <row r="65" spans="7:20" ht="20.100000000000001" customHeight="1" x14ac:dyDescent="0.2">
      <c r="G65" s="15"/>
      <c r="H65" s="42" t="str">
        <f t="shared" si="2"/>
        <v/>
      </c>
      <c r="I65" s="43" t="str">
        <f t="shared" si="2"/>
        <v/>
      </c>
      <c r="J65" s="43" t="str">
        <f t="shared" si="2"/>
        <v/>
      </c>
      <c r="K65" s="148" t="str">
        <f t="shared" si="2"/>
        <v/>
      </c>
      <c r="L65" s="127" t="str">
        <f>IF(L25="","",((('Physical Data'!$L26/100)*L25)))</f>
        <v/>
      </c>
      <c r="M65" s="284" t="str">
        <f>IF(M25="","",((('Physical Data'!$L26/100)*M25)))</f>
        <v/>
      </c>
      <c r="N65" s="284" t="str">
        <f>IF(N25="","",((('Physical Data'!$L26/100)*N25)))</f>
        <v/>
      </c>
      <c r="O65" s="284" t="str">
        <f>IF(O25="","",((('Physical Data'!$L26/100)*O25)))</f>
        <v/>
      </c>
      <c r="P65" s="284" t="str">
        <f>IF(P25="","",((('Physical Data'!$L26/100)*P25)))</f>
        <v/>
      </c>
      <c r="Q65" s="284" t="str">
        <f>IF(Q25="","",((('Physical Data'!$L26/100)*Q25)))</f>
        <v/>
      </c>
      <c r="R65" s="284" t="str">
        <f>IF(R25="","",((('Physical Data'!$L26/100)*R25)))</f>
        <v/>
      </c>
      <c r="S65" s="148" t="str">
        <f>IF(S25="","",((('Physical Data'!$L26/100)*S25)))</f>
        <v/>
      </c>
      <c r="T65" s="16"/>
    </row>
    <row r="66" spans="7:20" ht="20.100000000000001" customHeight="1" x14ac:dyDescent="0.2">
      <c r="G66" s="15"/>
      <c r="H66" s="42" t="str">
        <f t="shared" si="2"/>
        <v/>
      </c>
      <c r="I66" s="43" t="str">
        <f t="shared" si="2"/>
        <v/>
      </c>
      <c r="J66" s="43" t="str">
        <f t="shared" si="2"/>
        <v/>
      </c>
      <c r="K66" s="148" t="str">
        <f t="shared" si="2"/>
        <v/>
      </c>
      <c r="L66" s="127" t="str">
        <f>IF(L26="","",((('Physical Data'!$L27/100)*L26)))</f>
        <v/>
      </c>
      <c r="M66" s="284" t="str">
        <f>IF(M26="","",((('Physical Data'!$L27/100)*M26)))</f>
        <v/>
      </c>
      <c r="N66" s="284" t="str">
        <f>IF(N26="","",((('Physical Data'!$L27/100)*N26)))</f>
        <v/>
      </c>
      <c r="O66" s="284" t="str">
        <f>IF(O26="","",((('Physical Data'!$L27/100)*O26)))</f>
        <v/>
      </c>
      <c r="P66" s="284" t="str">
        <f>IF(P26="","",((('Physical Data'!$L27/100)*P26)))</f>
        <v/>
      </c>
      <c r="Q66" s="284" t="str">
        <f>IF(Q26="","",((('Physical Data'!$L27/100)*Q26)))</f>
        <v/>
      </c>
      <c r="R66" s="284" t="str">
        <f>IF(R26="","",((('Physical Data'!$L27/100)*R26)))</f>
        <v/>
      </c>
      <c r="S66" s="148" t="str">
        <f>IF(S26="","",((('Physical Data'!$L27/100)*S26)))</f>
        <v/>
      </c>
      <c r="T66" s="16"/>
    </row>
    <row r="67" spans="7:20" ht="20.100000000000001" customHeight="1" x14ac:dyDescent="0.2">
      <c r="G67" s="15"/>
      <c r="H67" s="42" t="str">
        <f t="shared" si="2"/>
        <v/>
      </c>
      <c r="I67" s="43" t="str">
        <f t="shared" si="2"/>
        <v/>
      </c>
      <c r="J67" s="43" t="str">
        <f t="shared" si="2"/>
        <v/>
      </c>
      <c r="K67" s="148" t="str">
        <f t="shared" si="2"/>
        <v/>
      </c>
      <c r="L67" s="127" t="str">
        <f>IF(L27="","",((('Physical Data'!$L28/100)*L27)))</f>
        <v/>
      </c>
      <c r="M67" s="284" t="str">
        <f>IF(M27="","",((('Physical Data'!$L28/100)*M27)))</f>
        <v/>
      </c>
      <c r="N67" s="284" t="str">
        <f>IF(N27="","",((('Physical Data'!$L28/100)*N27)))</f>
        <v/>
      </c>
      <c r="O67" s="284" t="str">
        <f>IF(O27="","",((('Physical Data'!$L28/100)*O27)))</f>
        <v/>
      </c>
      <c r="P67" s="284" t="str">
        <f>IF(P27="","",((('Physical Data'!$L28/100)*P27)))</f>
        <v/>
      </c>
      <c r="Q67" s="284" t="str">
        <f>IF(Q27="","",((('Physical Data'!$L28/100)*Q27)))</f>
        <v/>
      </c>
      <c r="R67" s="284" t="str">
        <f>IF(R27="","",((('Physical Data'!$L28/100)*R27)))</f>
        <v/>
      </c>
      <c r="S67" s="148" t="str">
        <f>IF(S27="","",((('Physical Data'!$L28/100)*S27)))</f>
        <v/>
      </c>
      <c r="T67" s="16"/>
    </row>
    <row r="68" spans="7:20" ht="20.100000000000001" customHeight="1" x14ac:dyDescent="0.2">
      <c r="G68" s="15"/>
      <c r="H68" s="42" t="str">
        <f t="shared" si="2"/>
        <v/>
      </c>
      <c r="I68" s="43" t="str">
        <f t="shared" si="2"/>
        <v/>
      </c>
      <c r="J68" s="43" t="str">
        <f t="shared" si="2"/>
        <v/>
      </c>
      <c r="K68" s="148" t="str">
        <f t="shared" si="2"/>
        <v/>
      </c>
      <c r="L68" s="127" t="str">
        <f>IF(L28="","",((('Physical Data'!$L29/100)*L28)))</f>
        <v/>
      </c>
      <c r="M68" s="284" t="str">
        <f>IF(M28="","",((('Physical Data'!$L29/100)*M28)))</f>
        <v/>
      </c>
      <c r="N68" s="284" t="str">
        <f>IF(N28="","",((('Physical Data'!$L29/100)*N28)))</f>
        <v/>
      </c>
      <c r="O68" s="284" t="str">
        <f>IF(O28="","",((('Physical Data'!$L29/100)*O28)))</f>
        <v/>
      </c>
      <c r="P68" s="284" t="str">
        <f>IF(P28="","",((('Physical Data'!$L29/100)*P28)))</f>
        <v/>
      </c>
      <c r="Q68" s="284" t="str">
        <f>IF(Q28="","",((('Physical Data'!$L29/100)*Q28)))</f>
        <v/>
      </c>
      <c r="R68" s="284" t="str">
        <f>IF(R28="","",((('Physical Data'!$L29/100)*R28)))</f>
        <v/>
      </c>
      <c r="S68" s="148" t="str">
        <f>IF(S28="","",((('Physical Data'!$L29/100)*S28)))</f>
        <v/>
      </c>
      <c r="T68" s="16"/>
    </row>
    <row r="69" spans="7:20" ht="20.100000000000001" customHeight="1" x14ac:dyDescent="0.2">
      <c r="G69" s="15"/>
      <c r="H69" s="42" t="str">
        <f t="shared" si="2"/>
        <v/>
      </c>
      <c r="I69" s="43" t="str">
        <f t="shared" si="2"/>
        <v/>
      </c>
      <c r="J69" s="43" t="str">
        <f t="shared" si="2"/>
        <v/>
      </c>
      <c r="K69" s="148" t="str">
        <f t="shared" si="2"/>
        <v/>
      </c>
      <c r="L69" s="127" t="str">
        <f>IF(L29="","",((('Physical Data'!$L30/100)*L29)))</f>
        <v/>
      </c>
      <c r="M69" s="284" t="str">
        <f>IF(M29="","",((('Physical Data'!$L30/100)*M29)))</f>
        <v/>
      </c>
      <c r="N69" s="284" t="str">
        <f>IF(N29="","",((('Physical Data'!$L30/100)*N29)))</f>
        <v/>
      </c>
      <c r="O69" s="284" t="str">
        <f>IF(O29="","",((('Physical Data'!$L30/100)*O29)))</f>
        <v/>
      </c>
      <c r="P69" s="284" t="str">
        <f>IF(P29="","",((('Physical Data'!$L30/100)*P29)))</f>
        <v/>
      </c>
      <c r="Q69" s="284" t="str">
        <f>IF(Q29="","",((('Physical Data'!$L30/100)*Q29)))</f>
        <v/>
      </c>
      <c r="R69" s="284" t="str">
        <f>IF(R29="","",((('Physical Data'!$L30/100)*R29)))</f>
        <v/>
      </c>
      <c r="S69" s="148" t="str">
        <f>IF(S29="","",((('Physical Data'!$L30/100)*S29)))</f>
        <v/>
      </c>
      <c r="T69" s="16"/>
    </row>
    <row r="70" spans="7:20" ht="20.100000000000001" customHeight="1" x14ac:dyDescent="0.2">
      <c r="G70" s="15"/>
      <c r="H70" s="42" t="str">
        <f t="shared" si="2"/>
        <v/>
      </c>
      <c r="I70" s="43" t="str">
        <f t="shared" si="2"/>
        <v/>
      </c>
      <c r="J70" s="43" t="str">
        <f t="shared" si="2"/>
        <v/>
      </c>
      <c r="K70" s="148" t="str">
        <f t="shared" si="2"/>
        <v/>
      </c>
      <c r="L70" s="127" t="str">
        <f>IF(L30="","",((('Physical Data'!$L31/100)*L30)))</f>
        <v/>
      </c>
      <c r="M70" s="284" t="str">
        <f>IF(M30="","",((('Physical Data'!$L31/100)*M30)))</f>
        <v/>
      </c>
      <c r="N70" s="284" t="str">
        <f>IF(N30="","",((('Physical Data'!$L31/100)*N30)))</f>
        <v/>
      </c>
      <c r="O70" s="284" t="str">
        <f>IF(O30="","",((('Physical Data'!$L31/100)*O30)))</f>
        <v/>
      </c>
      <c r="P70" s="284" t="str">
        <f>IF(P30="","",((('Physical Data'!$L31/100)*P30)))</f>
        <v/>
      </c>
      <c r="Q70" s="284" t="str">
        <f>IF(Q30="","",((('Physical Data'!$L31/100)*Q30)))</f>
        <v/>
      </c>
      <c r="R70" s="284" t="str">
        <f>IF(R30="","",((('Physical Data'!$L31/100)*R30)))</f>
        <v/>
      </c>
      <c r="S70" s="148" t="str">
        <f>IF(S30="","",((('Physical Data'!$L31/100)*S30)))</f>
        <v/>
      </c>
      <c r="T70" s="16"/>
    </row>
    <row r="71" spans="7:20" ht="20.100000000000001" customHeight="1" x14ac:dyDescent="0.2">
      <c r="G71" s="15"/>
      <c r="H71" s="42" t="str">
        <f t="shared" si="2"/>
        <v/>
      </c>
      <c r="I71" s="43" t="str">
        <f t="shared" si="2"/>
        <v/>
      </c>
      <c r="J71" s="43" t="str">
        <f t="shared" si="2"/>
        <v/>
      </c>
      <c r="K71" s="148" t="str">
        <f t="shared" si="2"/>
        <v/>
      </c>
      <c r="L71" s="127" t="str">
        <f>IF(L31="","",((('Physical Data'!$L32/100)*L31)))</f>
        <v/>
      </c>
      <c r="M71" s="284" t="str">
        <f>IF(M31="","",((('Physical Data'!$L32/100)*M31)))</f>
        <v/>
      </c>
      <c r="N71" s="284" t="str">
        <f>IF(N31="","",((('Physical Data'!$L32/100)*N31)))</f>
        <v/>
      </c>
      <c r="O71" s="284" t="str">
        <f>IF(O31="","",((('Physical Data'!$L32/100)*O31)))</f>
        <v/>
      </c>
      <c r="P71" s="284" t="str">
        <f>IF(P31="","",((('Physical Data'!$L32/100)*P31)))</f>
        <v/>
      </c>
      <c r="Q71" s="284" t="str">
        <f>IF(Q31="","",((('Physical Data'!$L32/100)*Q31)))</f>
        <v/>
      </c>
      <c r="R71" s="284" t="str">
        <f>IF(R31="","",((('Physical Data'!$L32/100)*R31)))</f>
        <v/>
      </c>
      <c r="S71" s="148" t="str">
        <f>IF(S31="","",((('Physical Data'!$L32/100)*S31)))</f>
        <v/>
      </c>
      <c r="T71" s="16"/>
    </row>
    <row r="72" spans="7:20" ht="20.100000000000001" customHeight="1" x14ac:dyDescent="0.2">
      <c r="G72" s="15"/>
      <c r="H72" s="42" t="str">
        <f t="shared" si="2"/>
        <v/>
      </c>
      <c r="I72" s="43" t="str">
        <f t="shared" si="2"/>
        <v/>
      </c>
      <c r="J72" s="43" t="str">
        <f t="shared" si="2"/>
        <v/>
      </c>
      <c r="K72" s="148" t="str">
        <f t="shared" si="2"/>
        <v/>
      </c>
      <c r="L72" s="127" t="str">
        <f>IF(L32="","",((('Physical Data'!$L33/100)*L32)))</f>
        <v/>
      </c>
      <c r="M72" s="284" t="str">
        <f>IF(M32="","",((('Physical Data'!$L33/100)*M32)))</f>
        <v/>
      </c>
      <c r="N72" s="284" t="str">
        <f>IF(N32="","",((('Physical Data'!$L33/100)*N32)))</f>
        <v/>
      </c>
      <c r="O72" s="284" t="str">
        <f>IF(O32="","",((('Physical Data'!$L33/100)*O32)))</f>
        <v/>
      </c>
      <c r="P72" s="284" t="str">
        <f>IF(P32="","",((('Physical Data'!$L33/100)*P32)))</f>
        <v/>
      </c>
      <c r="Q72" s="284" t="str">
        <f>IF(Q32="","",((('Physical Data'!$L33/100)*Q32)))</f>
        <v/>
      </c>
      <c r="R72" s="284" t="str">
        <f>IF(R32="","",((('Physical Data'!$L33/100)*R32)))</f>
        <v/>
      </c>
      <c r="S72" s="148" t="str">
        <f>IF(S32="","",((('Physical Data'!$L33/100)*S32)))</f>
        <v/>
      </c>
      <c r="T72" s="16"/>
    </row>
    <row r="73" spans="7:20" ht="20.100000000000001" customHeight="1" x14ac:dyDescent="0.2">
      <c r="G73" s="15"/>
      <c r="H73" s="42" t="str">
        <f t="shared" si="2"/>
        <v/>
      </c>
      <c r="I73" s="43" t="str">
        <f t="shared" si="2"/>
        <v/>
      </c>
      <c r="J73" s="43" t="str">
        <f t="shared" si="2"/>
        <v/>
      </c>
      <c r="K73" s="148" t="str">
        <f t="shared" si="2"/>
        <v/>
      </c>
      <c r="L73" s="127" t="str">
        <f>IF(L33="","",((('Physical Data'!$L34/100)*L33)))</f>
        <v/>
      </c>
      <c r="M73" s="284" t="str">
        <f>IF(M33="","",((('Physical Data'!$L34/100)*M33)))</f>
        <v/>
      </c>
      <c r="N73" s="284" t="str">
        <f>IF(N33="","",((('Physical Data'!$L34/100)*N33)))</f>
        <v/>
      </c>
      <c r="O73" s="284" t="str">
        <f>IF(O33="","",((('Physical Data'!$L34/100)*O33)))</f>
        <v/>
      </c>
      <c r="P73" s="284" t="str">
        <f>IF(P33="","",((('Physical Data'!$L34/100)*P33)))</f>
        <v/>
      </c>
      <c r="Q73" s="284" t="str">
        <f>IF(Q33="","",((('Physical Data'!$L34/100)*Q33)))</f>
        <v/>
      </c>
      <c r="R73" s="284" t="str">
        <f>IF(R33="","",((('Physical Data'!$L34/100)*R33)))</f>
        <v/>
      </c>
      <c r="S73" s="148" t="str">
        <f>IF(S33="","",((('Physical Data'!$L34/100)*S33)))</f>
        <v/>
      </c>
      <c r="T73" s="16"/>
    </row>
    <row r="74" spans="7:20" ht="20.100000000000001" customHeight="1" x14ac:dyDescent="0.2">
      <c r="G74" s="15"/>
      <c r="H74" s="42" t="str">
        <f t="shared" si="2"/>
        <v/>
      </c>
      <c r="I74" s="43" t="str">
        <f t="shared" si="2"/>
        <v/>
      </c>
      <c r="J74" s="43" t="str">
        <f t="shared" si="2"/>
        <v/>
      </c>
      <c r="K74" s="148" t="str">
        <f t="shared" si="2"/>
        <v/>
      </c>
      <c r="L74" s="127" t="str">
        <f>IF(L34="","",((('Physical Data'!$L35/100)*L34)))</f>
        <v/>
      </c>
      <c r="M74" s="284" t="str">
        <f>IF(M34="","",((('Physical Data'!$L35/100)*M34)))</f>
        <v/>
      </c>
      <c r="N74" s="284" t="str">
        <f>IF(N34="","",((('Physical Data'!$L35/100)*N34)))</f>
        <v/>
      </c>
      <c r="O74" s="284" t="str">
        <f>IF(O34="","",((('Physical Data'!$L35/100)*O34)))</f>
        <v/>
      </c>
      <c r="P74" s="284" t="str">
        <f>IF(P34="","",((('Physical Data'!$L35/100)*P34)))</f>
        <v/>
      </c>
      <c r="Q74" s="284" t="str">
        <f>IF(Q34="","",((('Physical Data'!$L35/100)*Q34)))</f>
        <v/>
      </c>
      <c r="R74" s="284" t="str">
        <f>IF(R34="","",((('Physical Data'!$L35/100)*R34)))</f>
        <v/>
      </c>
      <c r="S74" s="148" t="str">
        <f>IF(S34="","",((('Physical Data'!$L35/100)*S34)))</f>
        <v/>
      </c>
      <c r="T74" s="16"/>
    </row>
    <row r="75" spans="7:20" ht="20.100000000000001" customHeight="1" x14ac:dyDescent="0.2">
      <c r="G75" s="15"/>
      <c r="H75" s="42" t="str">
        <f t="shared" si="2"/>
        <v/>
      </c>
      <c r="I75" s="43" t="str">
        <f t="shared" si="2"/>
        <v/>
      </c>
      <c r="J75" s="43" t="str">
        <f t="shared" si="2"/>
        <v/>
      </c>
      <c r="K75" s="148" t="str">
        <f t="shared" si="2"/>
        <v/>
      </c>
      <c r="L75" s="127" t="str">
        <f>IF(L35="","",((('Physical Data'!$L36/100)*L35)))</f>
        <v/>
      </c>
      <c r="M75" s="284" t="str">
        <f>IF(M35="","",((('Physical Data'!$L36/100)*M35)))</f>
        <v/>
      </c>
      <c r="N75" s="284" t="str">
        <f>IF(N35="","",((('Physical Data'!$L36/100)*N35)))</f>
        <v/>
      </c>
      <c r="O75" s="284" t="str">
        <f>IF(O35="","",((('Physical Data'!$L36/100)*O35)))</f>
        <v/>
      </c>
      <c r="P75" s="284" t="str">
        <f>IF(P35="","",((('Physical Data'!$L36/100)*P35)))</f>
        <v/>
      </c>
      <c r="Q75" s="284" t="str">
        <f>IF(Q35="","",((('Physical Data'!$L36/100)*Q35)))</f>
        <v/>
      </c>
      <c r="R75" s="284" t="str">
        <f>IF(R35="","",((('Physical Data'!$L36/100)*R35)))</f>
        <v/>
      </c>
      <c r="S75" s="148" t="str">
        <f>IF(S35="","",((('Physical Data'!$L36/100)*S35)))</f>
        <v/>
      </c>
      <c r="T75" s="16"/>
    </row>
    <row r="76" spans="7:20" ht="20.100000000000001" customHeight="1" x14ac:dyDescent="0.2">
      <c r="G76" s="15"/>
      <c r="H76" s="42" t="str">
        <f t="shared" si="2"/>
        <v/>
      </c>
      <c r="I76" s="43" t="str">
        <f t="shared" si="2"/>
        <v/>
      </c>
      <c r="J76" s="43" t="str">
        <f t="shared" si="2"/>
        <v/>
      </c>
      <c r="K76" s="148" t="str">
        <f t="shared" si="2"/>
        <v/>
      </c>
      <c r="L76" s="127" t="str">
        <f>IF(L36="","",((('Physical Data'!$L37/100)*L36)))</f>
        <v/>
      </c>
      <c r="M76" s="284" t="str">
        <f>IF(M36="","",((('Physical Data'!$L37/100)*M36)))</f>
        <v/>
      </c>
      <c r="N76" s="284" t="str">
        <f>IF(N36="","",((('Physical Data'!$L37/100)*N36)))</f>
        <v/>
      </c>
      <c r="O76" s="284" t="str">
        <f>IF(O36="","",((('Physical Data'!$L37/100)*O36)))</f>
        <v/>
      </c>
      <c r="P76" s="284" t="str">
        <f>IF(P36="","",((('Physical Data'!$L37/100)*P36)))</f>
        <v/>
      </c>
      <c r="Q76" s="284" t="str">
        <f>IF(Q36="","",((('Physical Data'!$L37/100)*Q36)))</f>
        <v/>
      </c>
      <c r="R76" s="284" t="str">
        <f>IF(R36="","",((('Physical Data'!$L37/100)*R36)))</f>
        <v/>
      </c>
      <c r="S76" s="148" t="str">
        <f>IF(S36="","",((('Physical Data'!$L37/100)*S36)))</f>
        <v/>
      </c>
      <c r="T76" s="16"/>
    </row>
    <row r="77" spans="7:20" ht="20.100000000000001" customHeight="1" thickBot="1" x14ac:dyDescent="0.25">
      <c r="G77" s="15"/>
      <c r="H77" s="47" t="str">
        <f t="shared" si="2"/>
        <v/>
      </c>
      <c r="I77" s="48" t="str">
        <f t="shared" si="2"/>
        <v/>
      </c>
      <c r="J77" s="48" t="str">
        <f t="shared" si="2"/>
        <v/>
      </c>
      <c r="K77" s="149" t="str">
        <f t="shared" si="2"/>
        <v/>
      </c>
      <c r="L77" s="128" t="str">
        <f>IF(L37="","",((('Physical Data'!$L38/100)*L37)))</f>
        <v/>
      </c>
      <c r="M77" s="286" t="str">
        <f>IF(M37="","",((('Physical Data'!$L38/100)*M37)))</f>
        <v/>
      </c>
      <c r="N77" s="286" t="str">
        <f>IF(N37="","",((('Physical Data'!$L38/100)*N37)))</f>
        <v/>
      </c>
      <c r="O77" s="286" t="str">
        <f>IF(O37="","",((('Physical Data'!$L38/100)*O37)))</f>
        <v/>
      </c>
      <c r="P77" s="286" t="str">
        <f>IF(P37="","",((('Physical Data'!$L38/100)*P37)))</f>
        <v/>
      </c>
      <c r="Q77" s="286" t="str">
        <f>IF(Q37="","",((('Physical Data'!$L38/100)*Q37)))</f>
        <v/>
      </c>
      <c r="R77" s="286" t="str">
        <f>IF(R37="","",((('Physical Data'!$L38/100)*R37)))</f>
        <v/>
      </c>
      <c r="S77" s="149" t="str">
        <f>IF(S37="","",((('Physical Data'!$L38/100)*S37)))</f>
        <v/>
      </c>
      <c r="T77" s="16"/>
    </row>
    <row r="78" spans="7:20" ht="20.100000000000001" customHeight="1" thickBot="1" x14ac:dyDescent="0.25">
      <c r="G78" s="15"/>
      <c r="H78" s="32"/>
      <c r="I78" s="33"/>
      <c r="J78" s="180" t="s">
        <v>39</v>
      </c>
      <c r="K78" s="150"/>
      <c r="L78" s="298" t="str">
        <f t="shared" ref="L78:S78" si="3">IF(COUNT(L48:L77)&lt;1,"", AVERAGE(L48:L77))</f>
        <v/>
      </c>
      <c r="M78" s="299" t="str">
        <f t="shared" si="3"/>
        <v/>
      </c>
      <c r="N78" s="299" t="str">
        <f t="shared" si="3"/>
        <v/>
      </c>
      <c r="O78" s="299" t="str">
        <f t="shared" si="3"/>
        <v/>
      </c>
      <c r="P78" s="333" t="str">
        <f t="shared" si="3"/>
        <v/>
      </c>
      <c r="Q78" s="299" t="str">
        <f t="shared" si="3"/>
        <v/>
      </c>
      <c r="R78" s="299" t="str">
        <f t="shared" si="3"/>
        <v/>
      </c>
      <c r="S78" s="317" t="str">
        <f t="shared" si="3"/>
        <v/>
      </c>
      <c r="T78" s="16"/>
    </row>
    <row r="79" spans="7:20" ht="20.100000000000001" customHeight="1" thickBot="1" x14ac:dyDescent="0.25">
      <c r="G79" s="20"/>
      <c r="H79" s="54"/>
      <c r="I79" s="54"/>
      <c r="J79" s="54"/>
      <c r="K79" s="154"/>
      <c r="L79" s="300"/>
      <c r="M79" s="300"/>
      <c r="N79" s="300"/>
      <c r="O79" s="300"/>
      <c r="P79" s="154"/>
      <c r="Q79" s="154"/>
      <c r="R79" s="154"/>
      <c r="S79" s="154"/>
      <c r="T79" s="143"/>
    </row>
    <row r="80" spans="7:20" ht="20.100000000000001" customHeight="1" x14ac:dyDescent="0.2">
      <c r="K80" s="145"/>
      <c r="T80" s="11"/>
    </row>
    <row r="81" spans="7:20" ht="20.100000000000001" customHeight="1" x14ac:dyDescent="0.2">
      <c r="K81" s="145"/>
      <c r="T81" s="11"/>
    </row>
    <row r="82" spans="7:20" ht="20.100000000000001" customHeight="1" thickBot="1" x14ac:dyDescent="0.25">
      <c r="H82" s="38" t="s">
        <v>125</v>
      </c>
      <c r="K82" s="145"/>
      <c r="T82" s="11"/>
    </row>
    <row r="83" spans="7:20" ht="20.100000000000001" customHeight="1" thickBot="1" x14ac:dyDescent="0.25">
      <c r="G83" s="12"/>
      <c r="H83" s="13"/>
      <c r="I83" s="13"/>
      <c r="J83" s="13"/>
      <c r="K83" s="146"/>
      <c r="L83" s="146"/>
      <c r="M83" s="146"/>
      <c r="N83" s="146"/>
      <c r="O83" s="146"/>
      <c r="P83" s="146"/>
      <c r="Q83" s="146"/>
      <c r="R83" s="146"/>
      <c r="S83" s="146"/>
      <c r="T83" s="14"/>
    </row>
    <row r="84" spans="7:20" ht="20.100000000000001" customHeight="1" x14ac:dyDescent="0.2">
      <c r="G84" s="15"/>
      <c r="H84" s="473" t="s">
        <v>38</v>
      </c>
      <c r="I84" s="476" t="s">
        <v>52</v>
      </c>
      <c r="J84" s="476" t="s">
        <v>72</v>
      </c>
      <c r="K84" s="538" t="s">
        <v>63</v>
      </c>
      <c r="L84" s="529" t="s">
        <v>397</v>
      </c>
      <c r="M84" s="530"/>
      <c r="N84" s="530"/>
      <c r="O84" s="530"/>
      <c r="P84" s="530"/>
      <c r="Q84" s="530"/>
      <c r="R84" s="530"/>
      <c r="S84" s="555"/>
      <c r="T84" s="16"/>
    </row>
    <row r="85" spans="7:20" ht="45.75" thickBot="1" x14ac:dyDescent="0.25">
      <c r="G85" s="15"/>
      <c r="H85" s="475"/>
      <c r="I85" s="478"/>
      <c r="J85" s="478"/>
      <c r="K85" s="539"/>
      <c r="L85" s="279" t="s">
        <v>261</v>
      </c>
      <c r="M85" s="307" t="s">
        <v>262</v>
      </c>
      <c r="N85" s="307" t="s">
        <v>263</v>
      </c>
      <c r="O85" s="308" t="s">
        <v>260</v>
      </c>
      <c r="P85" s="308" t="s">
        <v>264</v>
      </c>
      <c r="Q85" s="308" t="s">
        <v>265</v>
      </c>
      <c r="R85" s="200" t="s">
        <v>266</v>
      </c>
      <c r="S85" s="309" t="s">
        <v>267</v>
      </c>
      <c r="T85" s="16"/>
    </row>
    <row r="86" spans="7:20" ht="20.100000000000001" customHeight="1" x14ac:dyDescent="0.2">
      <c r="G86" s="15"/>
      <c r="H86" s="39" t="str">
        <f t="shared" ref="H86:K101" si="4">IF(H48="","",H48)</f>
        <v/>
      </c>
      <c r="I86" s="40" t="str">
        <f t="shared" si="4"/>
        <v/>
      </c>
      <c r="J86" s="40" t="str">
        <f t="shared" si="4"/>
        <v/>
      </c>
      <c r="K86" s="147" t="str">
        <f t="shared" si="4"/>
        <v/>
      </c>
      <c r="L86" s="297" t="str">
        <f>IF($J48="y","",L48)</f>
        <v/>
      </c>
      <c r="M86" s="280" t="str">
        <f t="shared" ref="M86:S86" si="5">IF($J48="y","",M48)</f>
        <v/>
      </c>
      <c r="N86" s="280" t="str">
        <f t="shared" si="5"/>
        <v/>
      </c>
      <c r="O86" s="280" t="str">
        <f t="shared" si="5"/>
        <v/>
      </c>
      <c r="P86" s="280" t="str">
        <f t="shared" si="5"/>
        <v/>
      </c>
      <c r="Q86" s="280" t="str">
        <f t="shared" si="5"/>
        <v/>
      </c>
      <c r="R86" s="280" t="str">
        <f t="shared" si="5"/>
        <v/>
      </c>
      <c r="S86" s="280" t="str">
        <f t="shared" si="5"/>
        <v/>
      </c>
      <c r="T86" s="16"/>
    </row>
    <row r="87" spans="7:20" ht="20.100000000000001" customHeight="1" x14ac:dyDescent="0.2">
      <c r="G87" s="15"/>
      <c r="H87" s="42" t="str">
        <f t="shared" si="4"/>
        <v/>
      </c>
      <c r="I87" s="43" t="str">
        <f t="shared" si="4"/>
        <v/>
      </c>
      <c r="J87" s="43" t="str">
        <f t="shared" si="4"/>
        <v/>
      </c>
      <c r="K87" s="148" t="str">
        <f t="shared" si="4"/>
        <v/>
      </c>
      <c r="L87" s="127" t="str">
        <f t="shared" ref="L87:S102" si="6">IF($J49="y","",L49)</f>
        <v/>
      </c>
      <c r="M87" s="284" t="str">
        <f t="shared" si="6"/>
        <v/>
      </c>
      <c r="N87" s="284" t="str">
        <f t="shared" si="6"/>
        <v/>
      </c>
      <c r="O87" s="284" t="str">
        <f t="shared" si="6"/>
        <v/>
      </c>
      <c r="P87" s="284" t="str">
        <f t="shared" si="6"/>
        <v/>
      </c>
      <c r="Q87" s="284" t="str">
        <f t="shared" si="6"/>
        <v/>
      </c>
      <c r="R87" s="284" t="str">
        <f t="shared" si="6"/>
        <v/>
      </c>
      <c r="S87" s="284" t="str">
        <f t="shared" si="6"/>
        <v/>
      </c>
      <c r="T87" s="16"/>
    </row>
    <row r="88" spans="7:20" ht="20.100000000000001" customHeight="1" x14ac:dyDescent="0.2">
      <c r="G88" s="15"/>
      <c r="H88" s="42" t="str">
        <f t="shared" si="4"/>
        <v/>
      </c>
      <c r="I88" s="43" t="str">
        <f t="shared" si="4"/>
        <v/>
      </c>
      <c r="J88" s="43" t="str">
        <f t="shared" si="4"/>
        <v/>
      </c>
      <c r="K88" s="148" t="str">
        <f t="shared" si="4"/>
        <v/>
      </c>
      <c r="L88" s="127" t="str">
        <f t="shared" si="6"/>
        <v/>
      </c>
      <c r="M88" s="284" t="str">
        <f t="shared" si="6"/>
        <v/>
      </c>
      <c r="N88" s="284" t="str">
        <f t="shared" si="6"/>
        <v/>
      </c>
      <c r="O88" s="284" t="str">
        <f t="shared" si="6"/>
        <v/>
      </c>
      <c r="P88" s="284" t="str">
        <f t="shared" si="6"/>
        <v/>
      </c>
      <c r="Q88" s="284" t="str">
        <f t="shared" si="6"/>
        <v/>
      </c>
      <c r="R88" s="284" t="str">
        <f t="shared" si="6"/>
        <v/>
      </c>
      <c r="S88" s="284" t="str">
        <f t="shared" si="6"/>
        <v/>
      </c>
      <c r="T88" s="16"/>
    </row>
    <row r="89" spans="7:20" ht="20.100000000000001" customHeight="1" x14ac:dyDescent="0.2">
      <c r="G89" s="15"/>
      <c r="H89" s="42" t="str">
        <f t="shared" si="4"/>
        <v/>
      </c>
      <c r="I89" s="43" t="str">
        <f t="shared" si="4"/>
        <v/>
      </c>
      <c r="J89" s="43" t="str">
        <f t="shared" si="4"/>
        <v/>
      </c>
      <c r="K89" s="148" t="str">
        <f t="shared" si="4"/>
        <v/>
      </c>
      <c r="L89" s="127" t="str">
        <f t="shared" si="6"/>
        <v/>
      </c>
      <c r="M89" s="284" t="str">
        <f t="shared" si="6"/>
        <v/>
      </c>
      <c r="N89" s="284" t="str">
        <f t="shared" si="6"/>
        <v/>
      </c>
      <c r="O89" s="284" t="str">
        <f t="shared" si="6"/>
        <v/>
      </c>
      <c r="P89" s="284" t="str">
        <f t="shared" si="6"/>
        <v/>
      </c>
      <c r="Q89" s="284" t="str">
        <f t="shared" si="6"/>
        <v/>
      </c>
      <c r="R89" s="284" t="str">
        <f t="shared" si="6"/>
        <v/>
      </c>
      <c r="S89" s="284" t="str">
        <f t="shared" si="6"/>
        <v/>
      </c>
      <c r="T89" s="16"/>
    </row>
    <row r="90" spans="7:20" ht="20.100000000000001" customHeight="1" x14ac:dyDescent="0.2">
      <c r="G90" s="15"/>
      <c r="H90" s="42" t="str">
        <f t="shared" si="4"/>
        <v/>
      </c>
      <c r="I90" s="43" t="str">
        <f t="shared" si="4"/>
        <v/>
      </c>
      <c r="J90" s="43" t="str">
        <f t="shared" si="4"/>
        <v/>
      </c>
      <c r="K90" s="148" t="str">
        <f t="shared" si="4"/>
        <v/>
      </c>
      <c r="L90" s="127" t="str">
        <f t="shared" si="6"/>
        <v/>
      </c>
      <c r="M90" s="284" t="str">
        <f t="shared" si="6"/>
        <v/>
      </c>
      <c r="N90" s="284" t="str">
        <f t="shared" si="6"/>
        <v/>
      </c>
      <c r="O90" s="284" t="str">
        <f t="shared" si="6"/>
        <v/>
      </c>
      <c r="P90" s="284" t="str">
        <f t="shared" si="6"/>
        <v/>
      </c>
      <c r="Q90" s="284" t="str">
        <f t="shared" si="6"/>
        <v/>
      </c>
      <c r="R90" s="284" t="str">
        <f t="shared" si="6"/>
        <v/>
      </c>
      <c r="S90" s="284" t="str">
        <f t="shared" si="6"/>
        <v/>
      </c>
      <c r="T90" s="16"/>
    </row>
    <row r="91" spans="7:20" ht="20.100000000000001" customHeight="1" x14ac:dyDescent="0.2">
      <c r="G91" s="15"/>
      <c r="H91" s="42" t="str">
        <f t="shared" si="4"/>
        <v/>
      </c>
      <c r="I91" s="43" t="str">
        <f t="shared" si="4"/>
        <v/>
      </c>
      <c r="J91" s="43" t="str">
        <f t="shared" si="4"/>
        <v/>
      </c>
      <c r="K91" s="148" t="str">
        <f t="shared" si="4"/>
        <v/>
      </c>
      <c r="L91" s="127" t="str">
        <f t="shared" si="6"/>
        <v/>
      </c>
      <c r="M91" s="284" t="str">
        <f t="shared" si="6"/>
        <v/>
      </c>
      <c r="N91" s="284" t="str">
        <f t="shared" si="6"/>
        <v/>
      </c>
      <c r="O91" s="284" t="str">
        <f t="shared" si="6"/>
        <v/>
      </c>
      <c r="P91" s="284" t="str">
        <f t="shared" si="6"/>
        <v/>
      </c>
      <c r="Q91" s="284" t="str">
        <f t="shared" si="6"/>
        <v/>
      </c>
      <c r="R91" s="284" t="str">
        <f t="shared" si="6"/>
        <v/>
      </c>
      <c r="S91" s="284" t="str">
        <f t="shared" si="6"/>
        <v/>
      </c>
      <c r="T91" s="16"/>
    </row>
    <row r="92" spans="7:20" ht="20.100000000000001" customHeight="1" x14ac:dyDescent="0.2">
      <c r="G92" s="15"/>
      <c r="H92" s="42" t="str">
        <f t="shared" si="4"/>
        <v/>
      </c>
      <c r="I92" s="43" t="str">
        <f t="shared" si="4"/>
        <v/>
      </c>
      <c r="J92" s="43" t="str">
        <f t="shared" si="4"/>
        <v/>
      </c>
      <c r="K92" s="148" t="str">
        <f t="shared" si="4"/>
        <v/>
      </c>
      <c r="L92" s="127" t="str">
        <f t="shared" si="6"/>
        <v/>
      </c>
      <c r="M92" s="284" t="str">
        <f t="shared" si="6"/>
        <v/>
      </c>
      <c r="N92" s="284" t="str">
        <f t="shared" si="6"/>
        <v/>
      </c>
      <c r="O92" s="284" t="str">
        <f t="shared" si="6"/>
        <v/>
      </c>
      <c r="P92" s="284" t="str">
        <f t="shared" si="6"/>
        <v/>
      </c>
      <c r="Q92" s="284" t="str">
        <f t="shared" si="6"/>
        <v/>
      </c>
      <c r="R92" s="284" t="str">
        <f t="shared" si="6"/>
        <v/>
      </c>
      <c r="S92" s="284" t="str">
        <f t="shared" si="6"/>
        <v/>
      </c>
      <c r="T92" s="16"/>
    </row>
    <row r="93" spans="7:20" ht="20.100000000000001" customHeight="1" x14ac:dyDescent="0.2">
      <c r="G93" s="15"/>
      <c r="H93" s="42" t="str">
        <f t="shared" si="4"/>
        <v/>
      </c>
      <c r="I93" s="43" t="str">
        <f t="shared" si="4"/>
        <v/>
      </c>
      <c r="J93" s="43" t="str">
        <f t="shared" si="4"/>
        <v/>
      </c>
      <c r="K93" s="148" t="str">
        <f t="shared" si="4"/>
        <v/>
      </c>
      <c r="L93" s="127" t="str">
        <f t="shared" si="6"/>
        <v/>
      </c>
      <c r="M93" s="284" t="str">
        <f t="shared" si="6"/>
        <v/>
      </c>
      <c r="N93" s="284" t="str">
        <f t="shared" si="6"/>
        <v/>
      </c>
      <c r="O93" s="284" t="str">
        <f t="shared" si="6"/>
        <v/>
      </c>
      <c r="P93" s="284" t="str">
        <f t="shared" si="6"/>
        <v/>
      </c>
      <c r="Q93" s="284" t="str">
        <f t="shared" si="6"/>
        <v/>
      </c>
      <c r="R93" s="284" t="str">
        <f t="shared" si="6"/>
        <v/>
      </c>
      <c r="S93" s="284" t="str">
        <f t="shared" si="6"/>
        <v/>
      </c>
      <c r="T93" s="16"/>
    </row>
    <row r="94" spans="7:20" ht="20.100000000000001" customHeight="1" x14ac:dyDescent="0.2">
      <c r="G94" s="15"/>
      <c r="H94" s="42" t="str">
        <f t="shared" si="4"/>
        <v/>
      </c>
      <c r="I94" s="43" t="str">
        <f t="shared" si="4"/>
        <v/>
      </c>
      <c r="J94" s="43" t="str">
        <f t="shared" si="4"/>
        <v/>
      </c>
      <c r="K94" s="148" t="str">
        <f t="shared" si="4"/>
        <v/>
      </c>
      <c r="L94" s="127" t="str">
        <f t="shared" si="6"/>
        <v/>
      </c>
      <c r="M94" s="284" t="str">
        <f t="shared" si="6"/>
        <v/>
      </c>
      <c r="N94" s="284" t="str">
        <f t="shared" si="6"/>
        <v/>
      </c>
      <c r="O94" s="284" t="str">
        <f t="shared" si="6"/>
        <v/>
      </c>
      <c r="P94" s="284" t="str">
        <f t="shared" si="6"/>
        <v/>
      </c>
      <c r="Q94" s="284" t="str">
        <f t="shared" si="6"/>
        <v/>
      </c>
      <c r="R94" s="284" t="str">
        <f t="shared" si="6"/>
        <v/>
      </c>
      <c r="S94" s="284" t="str">
        <f t="shared" si="6"/>
        <v/>
      </c>
      <c r="T94" s="16"/>
    </row>
    <row r="95" spans="7:20" ht="20.100000000000001" customHeight="1" x14ac:dyDescent="0.2">
      <c r="G95" s="15"/>
      <c r="H95" s="42" t="str">
        <f t="shared" si="4"/>
        <v/>
      </c>
      <c r="I95" s="43" t="str">
        <f t="shared" si="4"/>
        <v/>
      </c>
      <c r="J95" s="43" t="str">
        <f t="shared" si="4"/>
        <v/>
      </c>
      <c r="K95" s="148" t="str">
        <f t="shared" si="4"/>
        <v/>
      </c>
      <c r="L95" s="127" t="str">
        <f t="shared" si="6"/>
        <v/>
      </c>
      <c r="M95" s="284" t="str">
        <f t="shared" si="6"/>
        <v/>
      </c>
      <c r="N95" s="284" t="str">
        <f t="shared" si="6"/>
        <v/>
      </c>
      <c r="O95" s="284" t="str">
        <f t="shared" si="6"/>
        <v/>
      </c>
      <c r="P95" s="284" t="str">
        <f t="shared" si="6"/>
        <v/>
      </c>
      <c r="Q95" s="284" t="str">
        <f t="shared" si="6"/>
        <v/>
      </c>
      <c r="R95" s="284" t="str">
        <f t="shared" si="6"/>
        <v/>
      </c>
      <c r="S95" s="284" t="str">
        <f t="shared" si="6"/>
        <v/>
      </c>
      <c r="T95" s="16"/>
    </row>
    <row r="96" spans="7:20" ht="20.100000000000001" customHeight="1" x14ac:dyDescent="0.2">
      <c r="G96" s="15"/>
      <c r="H96" s="42" t="str">
        <f t="shared" si="4"/>
        <v/>
      </c>
      <c r="I96" s="43" t="str">
        <f t="shared" si="4"/>
        <v/>
      </c>
      <c r="J96" s="43" t="str">
        <f t="shared" si="4"/>
        <v/>
      </c>
      <c r="K96" s="148" t="str">
        <f t="shared" si="4"/>
        <v/>
      </c>
      <c r="L96" s="127" t="str">
        <f t="shared" si="6"/>
        <v/>
      </c>
      <c r="M96" s="284" t="str">
        <f t="shared" si="6"/>
        <v/>
      </c>
      <c r="N96" s="284" t="str">
        <f t="shared" si="6"/>
        <v/>
      </c>
      <c r="O96" s="284" t="str">
        <f t="shared" si="6"/>
        <v/>
      </c>
      <c r="P96" s="284" t="str">
        <f t="shared" si="6"/>
        <v/>
      </c>
      <c r="Q96" s="284" t="str">
        <f t="shared" si="6"/>
        <v/>
      </c>
      <c r="R96" s="284" t="str">
        <f t="shared" si="6"/>
        <v/>
      </c>
      <c r="S96" s="284" t="str">
        <f t="shared" si="6"/>
        <v/>
      </c>
      <c r="T96" s="16"/>
    </row>
    <row r="97" spans="7:20" ht="20.100000000000001" customHeight="1" x14ac:dyDescent="0.2">
      <c r="G97" s="15"/>
      <c r="H97" s="42" t="str">
        <f t="shared" si="4"/>
        <v/>
      </c>
      <c r="I97" s="43" t="str">
        <f t="shared" si="4"/>
        <v/>
      </c>
      <c r="J97" s="43" t="str">
        <f t="shared" si="4"/>
        <v/>
      </c>
      <c r="K97" s="148" t="str">
        <f t="shared" si="4"/>
        <v/>
      </c>
      <c r="L97" s="127" t="str">
        <f t="shared" si="6"/>
        <v/>
      </c>
      <c r="M97" s="284" t="str">
        <f t="shared" si="6"/>
        <v/>
      </c>
      <c r="N97" s="284" t="str">
        <f t="shared" si="6"/>
        <v/>
      </c>
      <c r="O97" s="284" t="str">
        <f t="shared" si="6"/>
        <v/>
      </c>
      <c r="P97" s="284" t="str">
        <f t="shared" si="6"/>
        <v/>
      </c>
      <c r="Q97" s="284" t="str">
        <f t="shared" si="6"/>
        <v/>
      </c>
      <c r="R97" s="284" t="str">
        <f t="shared" si="6"/>
        <v/>
      </c>
      <c r="S97" s="284" t="str">
        <f t="shared" si="6"/>
        <v/>
      </c>
      <c r="T97" s="16"/>
    </row>
    <row r="98" spans="7:20" ht="20.100000000000001" customHeight="1" x14ac:dyDescent="0.2">
      <c r="G98" s="15"/>
      <c r="H98" s="42" t="str">
        <f t="shared" si="4"/>
        <v/>
      </c>
      <c r="I98" s="43" t="str">
        <f t="shared" si="4"/>
        <v/>
      </c>
      <c r="J98" s="43" t="str">
        <f t="shared" si="4"/>
        <v/>
      </c>
      <c r="K98" s="148" t="str">
        <f t="shared" si="4"/>
        <v/>
      </c>
      <c r="L98" s="127" t="str">
        <f t="shared" si="6"/>
        <v/>
      </c>
      <c r="M98" s="284" t="str">
        <f t="shared" si="6"/>
        <v/>
      </c>
      <c r="N98" s="284" t="str">
        <f t="shared" si="6"/>
        <v/>
      </c>
      <c r="O98" s="284" t="str">
        <f t="shared" si="6"/>
        <v/>
      </c>
      <c r="P98" s="284" t="str">
        <f t="shared" si="6"/>
        <v/>
      </c>
      <c r="Q98" s="284" t="str">
        <f t="shared" si="6"/>
        <v/>
      </c>
      <c r="R98" s="284" t="str">
        <f t="shared" si="6"/>
        <v/>
      </c>
      <c r="S98" s="284" t="str">
        <f t="shared" si="6"/>
        <v/>
      </c>
      <c r="T98" s="16"/>
    </row>
    <row r="99" spans="7:20" ht="20.100000000000001" customHeight="1" x14ac:dyDescent="0.2">
      <c r="G99" s="15"/>
      <c r="H99" s="42" t="str">
        <f t="shared" si="4"/>
        <v/>
      </c>
      <c r="I99" s="43" t="str">
        <f t="shared" si="4"/>
        <v/>
      </c>
      <c r="J99" s="43" t="str">
        <f t="shared" si="4"/>
        <v/>
      </c>
      <c r="K99" s="148" t="str">
        <f t="shared" si="4"/>
        <v/>
      </c>
      <c r="L99" s="127" t="str">
        <f t="shared" si="6"/>
        <v/>
      </c>
      <c r="M99" s="284" t="str">
        <f t="shared" si="6"/>
        <v/>
      </c>
      <c r="N99" s="284" t="str">
        <f t="shared" si="6"/>
        <v/>
      </c>
      <c r="O99" s="284" t="str">
        <f t="shared" si="6"/>
        <v/>
      </c>
      <c r="P99" s="284" t="str">
        <f t="shared" si="6"/>
        <v/>
      </c>
      <c r="Q99" s="284" t="str">
        <f t="shared" si="6"/>
        <v/>
      </c>
      <c r="R99" s="284" t="str">
        <f t="shared" si="6"/>
        <v/>
      </c>
      <c r="S99" s="284" t="str">
        <f t="shared" si="6"/>
        <v/>
      </c>
      <c r="T99" s="16"/>
    </row>
    <row r="100" spans="7:20" ht="20.100000000000001" customHeight="1" x14ac:dyDescent="0.2">
      <c r="G100" s="15"/>
      <c r="H100" s="42" t="str">
        <f t="shared" si="4"/>
        <v/>
      </c>
      <c r="I100" s="43" t="str">
        <f t="shared" si="4"/>
        <v/>
      </c>
      <c r="J100" s="43" t="str">
        <f t="shared" si="4"/>
        <v/>
      </c>
      <c r="K100" s="148" t="str">
        <f t="shared" si="4"/>
        <v/>
      </c>
      <c r="L100" s="127" t="str">
        <f t="shared" si="6"/>
        <v/>
      </c>
      <c r="M100" s="284" t="str">
        <f t="shared" si="6"/>
        <v/>
      </c>
      <c r="N100" s="284" t="str">
        <f t="shared" si="6"/>
        <v/>
      </c>
      <c r="O100" s="284" t="str">
        <f t="shared" si="6"/>
        <v/>
      </c>
      <c r="P100" s="284" t="str">
        <f t="shared" si="6"/>
        <v/>
      </c>
      <c r="Q100" s="284" t="str">
        <f t="shared" si="6"/>
        <v/>
      </c>
      <c r="R100" s="284" t="str">
        <f t="shared" si="6"/>
        <v/>
      </c>
      <c r="S100" s="284" t="str">
        <f t="shared" si="6"/>
        <v/>
      </c>
      <c r="T100" s="16"/>
    </row>
    <row r="101" spans="7:20" ht="20.100000000000001" customHeight="1" x14ac:dyDescent="0.2">
      <c r="G101" s="15"/>
      <c r="H101" s="42" t="str">
        <f t="shared" si="4"/>
        <v/>
      </c>
      <c r="I101" s="43" t="str">
        <f t="shared" si="4"/>
        <v/>
      </c>
      <c r="J101" s="43" t="str">
        <f t="shared" si="4"/>
        <v/>
      </c>
      <c r="K101" s="148" t="str">
        <f t="shared" si="4"/>
        <v/>
      </c>
      <c r="L101" s="127" t="str">
        <f t="shared" si="6"/>
        <v/>
      </c>
      <c r="M101" s="284" t="str">
        <f t="shared" si="6"/>
        <v/>
      </c>
      <c r="N101" s="284" t="str">
        <f t="shared" si="6"/>
        <v/>
      </c>
      <c r="O101" s="284" t="str">
        <f t="shared" si="6"/>
        <v/>
      </c>
      <c r="P101" s="284" t="str">
        <f t="shared" si="6"/>
        <v/>
      </c>
      <c r="Q101" s="284" t="str">
        <f t="shared" si="6"/>
        <v/>
      </c>
      <c r="R101" s="284" t="str">
        <f t="shared" si="6"/>
        <v/>
      </c>
      <c r="S101" s="284" t="str">
        <f t="shared" si="6"/>
        <v/>
      </c>
      <c r="T101" s="16"/>
    </row>
    <row r="102" spans="7:20" ht="20.100000000000001" customHeight="1" x14ac:dyDescent="0.2">
      <c r="G102" s="15"/>
      <c r="H102" s="42" t="str">
        <f t="shared" ref="H102:K115" si="7">IF(H64="","",H64)</f>
        <v/>
      </c>
      <c r="I102" s="43" t="str">
        <f t="shared" si="7"/>
        <v/>
      </c>
      <c r="J102" s="43" t="str">
        <f t="shared" si="7"/>
        <v/>
      </c>
      <c r="K102" s="148" t="str">
        <f t="shared" si="7"/>
        <v/>
      </c>
      <c r="L102" s="127" t="str">
        <f t="shared" si="6"/>
        <v/>
      </c>
      <c r="M102" s="284" t="str">
        <f t="shared" si="6"/>
        <v/>
      </c>
      <c r="N102" s="284" t="str">
        <f t="shared" si="6"/>
        <v/>
      </c>
      <c r="O102" s="284" t="str">
        <f t="shared" si="6"/>
        <v/>
      </c>
      <c r="P102" s="284" t="str">
        <f t="shared" si="6"/>
        <v/>
      </c>
      <c r="Q102" s="284" t="str">
        <f t="shared" si="6"/>
        <v/>
      </c>
      <c r="R102" s="284" t="str">
        <f t="shared" si="6"/>
        <v/>
      </c>
      <c r="S102" s="284" t="str">
        <f t="shared" si="6"/>
        <v/>
      </c>
      <c r="T102" s="16"/>
    </row>
    <row r="103" spans="7:20" ht="20.100000000000001" customHeight="1" x14ac:dyDescent="0.2">
      <c r="G103" s="15"/>
      <c r="H103" s="42" t="str">
        <f t="shared" si="7"/>
        <v/>
      </c>
      <c r="I103" s="43" t="str">
        <f t="shared" si="7"/>
        <v/>
      </c>
      <c r="J103" s="43" t="str">
        <f t="shared" si="7"/>
        <v/>
      </c>
      <c r="K103" s="148" t="str">
        <f t="shared" si="7"/>
        <v/>
      </c>
      <c r="L103" s="127" t="str">
        <f t="shared" ref="L103:S113" si="8">IF($J65="y","",L65)</f>
        <v/>
      </c>
      <c r="M103" s="284" t="str">
        <f t="shared" si="8"/>
        <v/>
      </c>
      <c r="N103" s="284" t="str">
        <f t="shared" si="8"/>
        <v/>
      </c>
      <c r="O103" s="284" t="str">
        <f t="shared" si="8"/>
        <v/>
      </c>
      <c r="P103" s="284" t="str">
        <f t="shared" si="8"/>
        <v/>
      </c>
      <c r="Q103" s="284" t="str">
        <f t="shared" si="8"/>
        <v/>
      </c>
      <c r="R103" s="284" t="str">
        <f t="shared" si="8"/>
        <v/>
      </c>
      <c r="S103" s="284" t="str">
        <f t="shared" si="8"/>
        <v/>
      </c>
      <c r="T103" s="16"/>
    </row>
    <row r="104" spans="7:20" ht="20.100000000000001" customHeight="1" x14ac:dyDescent="0.2">
      <c r="G104" s="15"/>
      <c r="H104" s="42" t="str">
        <f t="shared" si="7"/>
        <v/>
      </c>
      <c r="I104" s="43" t="str">
        <f t="shared" si="7"/>
        <v/>
      </c>
      <c r="J104" s="43" t="str">
        <f t="shared" si="7"/>
        <v/>
      </c>
      <c r="K104" s="148" t="str">
        <f t="shared" si="7"/>
        <v/>
      </c>
      <c r="L104" s="127" t="str">
        <f t="shared" si="8"/>
        <v/>
      </c>
      <c r="M104" s="284" t="str">
        <f t="shared" si="8"/>
        <v/>
      </c>
      <c r="N104" s="284" t="str">
        <f t="shared" si="8"/>
        <v/>
      </c>
      <c r="O104" s="284" t="str">
        <f t="shared" si="8"/>
        <v/>
      </c>
      <c r="P104" s="284" t="str">
        <f t="shared" si="8"/>
        <v/>
      </c>
      <c r="Q104" s="284" t="str">
        <f t="shared" si="8"/>
        <v/>
      </c>
      <c r="R104" s="284" t="str">
        <f t="shared" si="8"/>
        <v/>
      </c>
      <c r="S104" s="284" t="str">
        <f t="shared" si="8"/>
        <v/>
      </c>
      <c r="T104" s="16"/>
    </row>
    <row r="105" spans="7:20" ht="20.100000000000001" customHeight="1" x14ac:dyDescent="0.2">
      <c r="G105" s="15"/>
      <c r="H105" s="42" t="str">
        <f t="shared" si="7"/>
        <v/>
      </c>
      <c r="I105" s="43" t="str">
        <f t="shared" si="7"/>
        <v/>
      </c>
      <c r="J105" s="43" t="str">
        <f t="shared" si="7"/>
        <v/>
      </c>
      <c r="K105" s="148" t="str">
        <f t="shared" si="7"/>
        <v/>
      </c>
      <c r="L105" s="127" t="str">
        <f t="shared" si="8"/>
        <v/>
      </c>
      <c r="M105" s="284" t="str">
        <f t="shared" si="8"/>
        <v/>
      </c>
      <c r="N105" s="284" t="str">
        <f t="shared" si="8"/>
        <v/>
      </c>
      <c r="O105" s="284" t="str">
        <f t="shared" si="8"/>
        <v/>
      </c>
      <c r="P105" s="284" t="str">
        <f t="shared" si="8"/>
        <v/>
      </c>
      <c r="Q105" s="284" t="str">
        <f t="shared" si="8"/>
        <v/>
      </c>
      <c r="R105" s="284" t="str">
        <f t="shared" si="8"/>
        <v/>
      </c>
      <c r="S105" s="284" t="str">
        <f t="shared" si="8"/>
        <v/>
      </c>
      <c r="T105" s="16"/>
    </row>
    <row r="106" spans="7:20" ht="20.100000000000001" customHeight="1" x14ac:dyDescent="0.2">
      <c r="G106" s="15"/>
      <c r="H106" s="42" t="str">
        <f t="shared" si="7"/>
        <v/>
      </c>
      <c r="I106" s="43" t="str">
        <f t="shared" si="7"/>
        <v/>
      </c>
      <c r="J106" s="43" t="str">
        <f t="shared" si="7"/>
        <v/>
      </c>
      <c r="K106" s="148" t="str">
        <f t="shared" si="7"/>
        <v/>
      </c>
      <c r="L106" s="127" t="str">
        <f t="shared" si="8"/>
        <v/>
      </c>
      <c r="M106" s="284" t="str">
        <f t="shared" si="8"/>
        <v/>
      </c>
      <c r="N106" s="284" t="str">
        <f t="shared" si="8"/>
        <v/>
      </c>
      <c r="O106" s="284" t="str">
        <f t="shared" si="8"/>
        <v/>
      </c>
      <c r="P106" s="284" t="str">
        <f t="shared" si="8"/>
        <v/>
      </c>
      <c r="Q106" s="284" t="str">
        <f t="shared" si="8"/>
        <v/>
      </c>
      <c r="R106" s="284" t="str">
        <f t="shared" si="8"/>
        <v/>
      </c>
      <c r="S106" s="284" t="str">
        <f t="shared" si="8"/>
        <v/>
      </c>
      <c r="T106" s="16"/>
    </row>
    <row r="107" spans="7:20" ht="20.100000000000001" customHeight="1" x14ac:dyDescent="0.2">
      <c r="G107" s="15"/>
      <c r="H107" s="42" t="str">
        <f t="shared" si="7"/>
        <v/>
      </c>
      <c r="I107" s="43" t="str">
        <f t="shared" si="7"/>
        <v/>
      </c>
      <c r="J107" s="43" t="str">
        <f t="shared" si="7"/>
        <v/>
      </c>
      <c r="K107" s="148" t="str">
        <f t="shared" si="7"/>
        <v/>
      </c>
      <c r="L107" s="127" t="str">
        <f t="shared" si="8"/>
        <v/>
      </c>
      <c r="M107" s="284" t="str">
        <f t="shared" si="8"/>
        <v/>
      </c>
      <c r="N107" s="284" t="str">
        <f t="shared" si="8"/>
        <v/>
      </c>
      <c r="O107" s="284" t="str">
        <f t="shared" si="8"/>
        <v/>
      </c>
      <c r="P107" s="284" t="str">
        <f t="shared" si="8"/>
        <v/>
      </c>
      <c r="Q107" s="284" t="str">
        <f t="shared" si="8"/>
        <v/>
      </c>
      <c r="R107" s="284" t="str">
        <f t="shared" si="8"/>
        <v/>
      </c>
      <c r="S107" s="284" t="str">
        <f t="shared" si="8"/>
        <v/>
      </c>
      <c r="T107" s="16"/>
    </row>
    <row r="108" spans="7:20" ht="20.100000000000001" customHeight="1" x14ac:dyDescent="0.2">
      <c r="G108" s="15"/>
      <c r="H108" s="42" t="str">
        <f t="shared" si="7"/>
        <v/>
      </c>
      <c r="I108" s="43" t="str">
        <f t="shared" si="7"/>
        <v/>
      </c>
      <c r="J108" s="43" t="str">
        <f t="shared" si="7"/>
        <v/>
      </c>
      <c r="K108" s="148" t="str">
        <f t="shared" si="7"/>
        <v/>
      </c>
      <c r="L108" s="127" t="str">
        <f t="shared" si="8"/>
        <v/>
      </c>
      <c r="M108" s="284" t="str">
        <f t="shared" si="8"/>
        <v/>
      </c>
      <c r="N108" s="284" t="str">
        <f t="shared" si="8"/>
        <v/>
      </c>
      <c r="O108" s="284" t="str">
        <f t="shared" si="8"/>
        <v/>
      </c>
      <c r="P108" s="284" t="str">
        <f t="shared" si="8"/>
        <v/>
      </c>
      <c r="Q108" s="284" t="str">
        <f t="shared" si="8"/>
        <v/>
      </c>
      <c r="R108" s="284" t="str">
        <f t="shared" si="8"/>
        <v/>
      </c>
      <c r="S108" s="284" t="str">
        <f t="shared" si="8"/>
        <v/>
      </c>
      <c r="T108" s="16"/>
    </row>
    <row r="109" spans="7:20" ht="20.100000000000001" customHeight="1" x14ac:dyDescent="0.2">
      <c r="G109" s="15"/>
      <c r="H109" s="42" t="str">
        <f t="shared" si="7"/>
        <v/>
      </c>
      <c r="I109" s="43" t="str">
        <f t="shared" si="7"/>
        <v/>
      </c>
      <c r="J109" s="43" t="str">
        <f t="shared" si="7"/>
        <v/>
      </c>
      <c r="K109" s="148" t="str">
        <f t="shared" si="7"/>
        <v/>
      </c>
      <c r="L109" s="127" t="str">
        <f t="shared" si="8"/>
        <v/>
      </c>
      <c r="M109" s="284" t="str">
        <f t="shared" si="8"/>
        <v/>
      </c>
      <c r="N109" s="284" t="str">
        <f t="shared" si="8"/>
        <v/>
      </c>
      <c r="O109" s="284" t="str">
        <f t="shared" si="8"/>
        <v/>
      </c>
      <c r="P109" s="284" t="str">
        <f t="shared" si="8"/>
        <v/>
      </c>
      <c r="Q109" s="284" t="str">
        <f t="shared" si="8"/>
        <v/>
      </c>
      <c r="R109" s="284" t="str">
        <f t="shared" si="8"/>
        <v/>
      </c>
      <c r="S109" s="284" t="str">
        <f t="shared" si="8"/>
        <v/>
      </c>
      <c r="T109" s="16"/>
    </row>
    <row r="110" spans="7:20" ht="20.100000000000001" customHeight="1" x14ac:dyDescent="0.2">
      <c r="G110" s="15"/>
      <c r="H110" s="42" t="str">
        <f t="shared" si="7"/>
        <v/>
      </c>
      <c r="I110" s="43" t="str">
        <f t="shared" si="7"/>
        <v/>
      </c>
      <c r="J110" s="43" t="str">
        <f t="shared" si="7"/>
        <v/>
      </c>
      <c r="K110" s="148" t="str">
        <f t="shared" si="7"/>
        <v/>
      </c>
      <c r="L110" s="127" t="str">
        <f t="shared" si="8"/>
        <v/>
      </c>
      <c r="M110" s="284" t="str">
        <f t="shared" si="8"/>
        <v/>
      </c>
      <c r="N110" s="284" t="str">
        <f t="shared" si="8"/>
        <v/>
      </c>
      <c r="O110" s="284" t="str">
        <f t="shared" si="8"/>
        <v/>
      </c>
      <c r="P110" s="284" t="str">
        <f t="shared" si="8"/>
        <v/>
      </c>
      <c r="Q110" s="284" t="str">
        <f t="shared" si="8"/>
        <v/>
      </c>
      <c r="R110" s="284" t="str">
        <f t="shared" si="8"/>
        <v/>
      </c>
      <c r="S110" s="284" t="str">
        <f t="shared" si="8"/>
        <v/>
      </c>
      <c r="T110" s="16"/>
    </row>
    <row r="111" spans="7:20" ht="20.100000000000001" customHeight="1" x14ac:dyDescent="0.2">
      <c r="G111" s="15"/>
      <c r="H111" s="42" t="str">
        <f t="shared" si="7"/>
        <v/>
      </c>
      <c r="I111" s="43" t="str">
        <f t="shared" si="7"/>
        <v/>
      </c>
      <c r="J111" s="43" t="str">
        <f t="shared" si="7"/>
        <v/>
      </c>
      <c r="K111" s="148" t="str">
        <f t="shared" si="7"/>
        <v/>
      </c>
      <c r="L111" s="127" t="str">
        <f t="shared" si="8"/>
        <v/>
      </c>
      <c r="M111" s="284" t="str">
        <f t="shared" si="8"/>
        <v/>
      </c>
      <c r="N111" s="284" t="str">
        <f t="shared" si="8"/>
        <v/>
      </c>
      <c r="O111" s="284" t="str">
        <f t="shared" si="8"/>
        <v/>
      </c>
      <c r="P111" s="284" t="str">
        <f t="shared" si="8"/>
        <v/>
      </c>
      <c r="Q111" s="284" t="str">
        <f t="shared" si="8"/>
        <v/>
      </c>
      <c r="R111" s="284" t="str">
        <f t="shared" si="8"/>
        <v/>
      </c>
      <c r="S111" s="284" t="str">
        <f t="shared" si="8"/>
        <v/>
      </c>
      <c r="T111" s="16"/>
    </row>
    <row r="112" spans="7:20" ht="20.100000000000001" customHeight="1" x14ac:dyDescent="0.2">
      <c r="G112" s="15"/>
      <c r="H112" s="42" t="str">
        <f t="shared" si="7"/>
        <v/>
      </c>
      <c r="I112" s="43" t="str">
        <f t="shared" si="7"/>
        <v/>
      </c>
      <c r="J112" s="43" t="str">
        <f t="shared" si="7"/>
        <v/>
      </c>
      <c r="K112" s="148" t="str">
        <f t="shared" si="7"/>
        <v/>
      </c>
      <c r="L112" s="127" t="str">
        <f t="shared" si="8"/>
        <v/>
      </c>
      <c r="M112" s="284" t="str">
        <f t="shared" si="8"/>
        <v/>
      </c>
      <c r="N112" s="284" t="str">
        <f t="shared" si="8"/>
        <v/>
      </c>
      <c r="O112" s="284" t="str">
        <f t="shared" si="8"/>
        <v/>
      </c>
      <c r="P112" s="284" t="str">
        <f t="shared" si="8"/>
        <v/>
      </c>
      <c r="Q112" s="284" t="str">
        <f t="shared" si="8"/>
        <v/>
      </c>
      <c r="R112" s="284" t="str">
        <f t="shared" si="8"/>
        <v/>
      </c>
      <c r="S112" s="284" t="str">
        <f t="shared" si="8"/>
        <v/>
      </c>
      <c r="T112" s="16"/>
    </row>
    <row r="113" spans="7:20" ht="20.100000000000001" customHeight="1" x14ac:dyDescent="0.2">
      <c r="G113" s="15"/>
      <c r="H113" s="42" t="str">
        <f t="shared" si="7"/>
        <v/>
      </c>
      <c r="I113" s="43" t="str">
        <f t="shared" si="7"/>
        <v/>
      </c>
      <c r="J113" s="43" t="str">
        <f t="shared" si="7"/>
        <v/>
      </c>
      <c r="K113" s="148" t="str">
        <f t="shared" si="7"/>
        <v/>
      </c>
      <c r="L113" s="127" t="str">
        <f t="shared" si="8"/>
        <v/>
      </c>
      <c r="M113" s="284" t="str">
        <f t="shared" si="8"/>
        <v/>
      </c>
      <c r="N113" s="284" t="str">
        <f t="shared" si="8"/>
        <v/>
      </c>
      <c r="O113" s="284" t="str">
        <f t="shared" si="8"/>
        <v/>
      </c>
      <c r="P113" s="284" t="str">
        <f t="shared" si="8"/>
        <v/>
      </c>
      <c r="Q113" s="284" t="str">
        <f t="shared" si="8"/>
        <v/>
      </c>
      <c r="R113" s="284" t="str">
        <f t="shared" si="8"/>
        <v/>
      </c>
      <c r="S113" s="284" t="str">
        <f t="shared" si="8"/>
        <v/>
      </c>
      <c r="T113" s="16"/>
    </row>
    <row r="114" spans="7:20" ht="20.100000000000001" customHeight="1" x14ac:dyDescent="0.2">
      <c r="G114" s="15"/>
      <c r="H114" s="42" t="str">
        <f t="shared" si="7"/>
        <v/>
      </c>
      <c r="I114" s="43" t="str">
        <f t="shared" si="7"/>
        <v/>
      </c>
      <c r="J114" s="43" t="str">
        <f t="shared" si="7"/>
        <v/>
      </c>
      <c r="K114" s="148" t="str">
        <f t="shared" si="7"/>
        <v/>
      </c>
      <c r="L114" s="127" t="str">
        <f t="shared" ref="L114:S115" si="9">IF($J76="y","",L76)</f>
        <v/>
      </c>
      <c r="M114" s="284" t="str">
        <f t="shared" si="9"/>
        <v/>
      </c>
      <c r="N114" s="284" t="str">
        <f t="shared" si="9"/>
        <v/>
      </c>
      <c r="O114" s="284" t="str">
        <f t="shared" si="9"/>
        <v/>
      </c>
      <c r="P114" s="284" t="str">
        <f t="shared" si="9"/>
        <v/>
      </c>
      <c r="Q114" s="284" t="str">
        <f t="shared" si="9"/>
        <v/>
      </c>
      <c r="R114" s="284" t="str">
        <f t="shared" si="9"/>
        <v/>
      </c>
      <c r="S114" s="284" t="str">
        <f t="shared" si="9"/>
        <v/>
      </c>
      <c r="T114" s="16"/>
    </row>
    <row r="115" spans="7:20" ht="20.100000000000001" customHeight="1" thickBot="1" x14ac:dyDescent="0.25">
      <c r="G115" s="15"/>
      <c r="H115" s="47" t="str">
        <f t="shared" si="7"/>
        <v/>
      </c>
      <c r="I115" s="48" t="str">
        <f t="shared" si="7"/>
        <v/>
      </c>
      <c r="J115" s="48" t="str">
        <f t="shared" si="7"/>
        <v/>
      </c>
      <c r="K115" s="149" t="str">
        <f t="shared" si="7"/>
        <v/>
      </c>
      <c r="L115" s="128" t="str">
        <f t="shared" si="9"/>
        <v/>
      </c>
      <c r="M115" s="286" t="str">
        <f t="shared" si="9"/>
        <v/>
      </c>
      <c r="N115" s="286" t="str">
        <f t="shared" si="9"/>
        <v/>
      </c>
      <c r="O115" s="286" t="str">
        <f t="shared" si="9"/>
        <v/>
      </c>
      <c r="P115" s="286" t="str">
        <f t="shared" si="9"/>
        <v/>
      </c>
      <c r="Q115" s="286" t="str">
        <f t="shared" si="9"/>
        <v/>
      </c>
      <c r="R115" s="286" t="str">
        <f t="shared" si="9"/>
        <v/>
      </c>
      <c r="S115" s="286" t="str">
        <f t="shared" si="9"/>
        <v/>
      </c>
      <c r="T115" s="16"/>
    </row>
    <row r="116" spans="7:20" ht="20.100000000000001" customHeight="1" thickBot="1" x14ac:dyDescent="0.25">
      <c r="G116" s="15"/>
      <c r="H116" s="32"/>
      <c r="I116" s="33"/>
      <c r="J116" s="180" t="s">
        <v>39</v>
      </c>
      <c r="K116" s="150"/>
      <c r="L116" s="298" t="str">
        <f>IF(COUNT(L86:L115)&lt;1,"", AVERAGE(L86:L115))</f>
        <v/>
      </c>
      <c r="M116" s="299" t="str">
        <f t="shared" ref="M116:S116" si="10">IF(COUNT(M86:M115)&lt;1,"", AVERAGE(M86:M115))</f>
        <v/>
      </c>
      <c r="N116" s="299" t="str">
        <f t="shared" si="10"/>
        <v/>
      </c>
      <c r="O116" s="299" t="str">
        <f t="shared" si="10"/>
        <v/>
      </c>
      <c r="P116" s="333" t="str">
        <f t="shared" si="10"/>
        <v/>
      </c>
      <c r="Q116" s="299" t="str">
        <f t="shared" si="10"/>
        <v/>
      </c>
      <c r="R116" s="299" t="str">
        <f t="shared" si="10"/>
        <v/>
      </c>
      <c r="S116" s="299" t="str">
        <f t="shared" si="10"/>
        <v/>
      </c>
      <c r="T116" s="16"/>
    </row>
    <row r="117" spans="7:20" ht="20.100000000000001" customHeight="1" thickBot="1" x14ac:dyDescent="0.25">
      <c r="G117" s="20"/>
      <c r="H117" s="54"/>
      <c r="I117" s="54"/>
      <c r="J117" s="54"/>
      <c r="K117" s="154"/>
      <c r="L117" s="300"/>
      <c r="M117" s="300"/>
      <c r="N117" s="300"/>
      <c r="O117" s="300"/>
      <c r="P117" s="300"/>
      <c r="Q117" s="300"/>
      <c r="R117" s="300"/>
      <c r="S117" s="300"/>
      <c r="T117" s="18"/>
    </row>
    <row r="118" spans="7:20" ht="20.100000000000001" customHeight="1" x14ac:dyDescent="0.2">
      <c r="K118" s="145"/>
      <c r="T118" s="11"/>
    </row>
    <row r="119" spans="7:20" ht="20.100000000000001" customHeight="1" x14ac:dyDescent="0.2">
      <c r="K119" s="145"/>
      <c r="T119" s="11"/>
    </row>
    <row r="120" spans="7:20" ht="20.100000000000001" customHeight="1" thickBot="1" x14ac:dyDescent="0.25">
      <c r="H120" s="38" t="s">
        <v>421</v>
      </c>
      <c r="K120" s="145"/>
      <c r="T120" s="11"/>
    </row>
    <row r="121" spans="7:20" ht="20.100000000000001" customHeight="1" thickBot="1" x14ac:dyDescent="0.25">
      <c r="G121" s="12"/>
      <c r="H121" s="13"/>
      <c r="I121" s="13"/>
      <c r="J121" s="13"/>
      <c r="K121" s="146"/>
      <c r="L121" s="146"/>
      <c r="M121" s="146"/>
      <c r="N121" s="146"/>
      <c r="O121" s="146"/>
      <c r="P121" s="146"/>
      <c r="Q121" s="146"/>
      <c r="R121" s="146"/>
      <c r="S121" s="146"/>
      <c r="T121" s="14"/>
    </row>
    <row r="122" spans="7:20" ht="20.100000000000001" customHeight="1" x14ac:dyDescent="0.2">
      <c r="G122" s="15"/>
      <c r="H122" s="473" t="s">
        <v>38</v>
      </c>
      <c r="I122" s="476" t="s">
        <v>52</v>
      </c>
      <c r="J122" s="476" t="s">
        <v>72</v>
      </c>
      <c r="K122" s="538" t="s">
        <v>63</v>
      </c>
      <c r="L122" s="529" t="s">
        <v>397</v>
      </c>
      <c r="M122" s="530"/>
      <c r="N122" s="530"/>
      <c r="O122" s="530"/>
      <c r="P122" s="530"/>
      <c r="Q122" s="530"/>
      <c r="R122" s="530"/>
      <c r="S122" s="555"/>
      <c r="T122" s="16"/>
    </row>
    <row r="123" spans="7:20" ht="45.75" thickBot="1" x14ac:dyDescent="0.25">
      <c r="G123" s="15"/>
      <c r="H123" s="475"/>
      <c r="I123" s="478"/>
      <c r="J123" s="478"/>
      <c r="K123" s="539"/>
      <c r="L123" s="427" t="s">
        <v>261</v>
      </c>
      <c r="M123" s="307" t="s">
        <v>262</v>
      </c>
      <c r="N123" s="307" t="s">
        <v>263</v>
      </c>
      <c r="O123" s="308" t="s">
        <v>260</v>
      </c>
      <c r="P123" s="308" t="s">
        <v>264</v>
      </c>
      <c r="Q123" s="308" t="s">
        <v>265</v>
      </c>
      <c r="R123" s="200" t="s">
        <v>266</v>
      </c>
      <c r="S123" s="309" t="s">
        <v>267</v>
      </c>
      <c r="T123" s="16"/>
    </row>
    <row r="124" spans="7:20" ht="20.100000000000001" customHeight="1" x14ac:dyDescent="0.2">
      <c r="G124" s="15"/>
      <c r="H124" s="39" t="str">
        <f t="shared" ref="H124:K124" si="11">IF(H86="","",H86)</f>
        <v/>
      </c>
      <c r="I124" s="40" t="str">
        <f t="shared" si="11"/>
        <v/>
      </c>
      <c r="J124" s="40" t="str">
        <f t="shared" si="11"/>
        <v/>
      </c>
      <c r="K124" s="147" t="str">
        <f t="shared" si="11"/>
        <v/>
      </c>
      <c r="L124" s="297" t="str">
        <f>IF(L86="","",IF(L86=0,0,(ROUND(L86,3-1-INT(LOG10(ABS(L86)))))))</f>
        <v/>
      </c>
      <c r="M124" s="280" t="str">
        <f t="shared" ref="M124:S124" si="12">IF(M86="","",IF(M86=0,0,(ROUND(M86,3-1-INT(LOG10(ABS(M86)))))))</f>
        <v/>
      </c>
      <c r="N124" s="280" t="str">
        <f t="shared" si="12"/>
        <v/>
      </c>
      <c r="O124" s="280" t="str">
        <f t="shared" si="12"/>
        <v/>
      </c>
      <c r="P124" s="280" t="str">
        <f t="shared" si="12"/>
        <v/>
      </c>
      <c r="Q124" s="280" t="str">
        <f t="shared" si="12"/>
        <v/>
      </c>
      <c r="R124" s="280" t="str">
        <f t="shared" si="12"/>
        <v/>
      </c>
      <c r="S124" s="280" t="str">
        <f t="shared" si="12"/>
        <v/>
      </c>
      <c r="T124" s="16"/>
    </row>
    <row r="125" spans="7:20" ht="20.100000000000001" customHeight="1" x14ac:dyDescent="0.2">
      <c r="G125" s="15"/>
      <c r="H125" s="42" t="str">
        <f t="shared" ref="H125:K125" si="13">IF(H87="","",H87)</f>
        <v/>
      </c>
      <c r="I125" s="43" t="str">
        <f t="shared" si="13"/>
        <v/>
      </c>
      <c r="J125" s="43" t="str">
        <f t="shared" si="13"/>
        <v/>
      </c>
      <c r="K125" s="148" t="str">
        <f t="shared" si="13"/>
        <v/>
      </c>
      <c r="L125" s="127" t="str">
        <f t="shared" ref="L125:S125" si="14">IF(L87="","",IF(L87=0,0,(ROUND(L87,3-1-INT(LOG10(ABS(L87)))))))</f>
        <v/>
      </c>
      <c r="M125" s="284" t="str">
        <f>IF(M87="","",IF(M87=0,0,(ROUND(M87,3-1-INT(LOG10(ABS(M87)))))))</f>
        <v/>
      </c>
      <c r="N125" s="284" t="str">
        <f t="shared" si="14"/>
        <v/>
      </c>
      <c r="O125" s="284" t="str">
        <f t="shared" si="14"/>
        <v/>
      </c>
      <c r="P125" s="284" t="str">
        <f t="shared" si="14"/>
        <v/>
      </c>
      <c r="Q125" s="284" t="str">
        <f t="shared" si="14"/>
        <v/>
      </c>
      <c r="R125" s="284" t="str">
        <f t="shared" si="14"/>
        <v/>
      </c>
      <c r="S125" s="284" t="str">
        <f t="shared" si="14"/>
        <v/>
      </c>
      <c r="T125" s="16"/>
    </row>
    <row r="126" spans="7:20" ht="20.100000000000001" customHeight="1" x14ac:dyDescent="0.2">
      <c r="G126" s="15"/>
      <c r="H126" s="42" t="str">
        <f t="shared" ref="H126:K126" si="15">IF(H88="","",H88)</f>
        <v/>
      </c>
      <c r="I126" s="43" t="str">
        <f t="shared" si="15"/>
        <v/>
      </c>
      <c r="J126" s="43" t="str">
        <f t="shared" si="15"/>
        <v/>
      </c>
      <c r="K126" s="148" t="str">
        <f t="shared" si="15"/>
        <v/>
      </c>
      <c r="L126" s="127" t="str">
        <f t="shared" ref="L126:S126" si="16">IF(L88="","",IF(L88=0,0,(ROUND(L88,3-1-INT(LOG10(ABS(L88)))))))</f>
        <v/>
      </c>
      <c r="M126" s="284" t="str">
        <f t="shared" si="16"/>
        <v/>
      </c>
      <c r="N126" s="284" t="str">
        <f t="shared" si="16"/>
        <v/>
      </c>
      <c r="O126" s="284" t="str">
        <f t="shared" si="16"/>
        <v/>
      </c>
      <c r="P126" s="284" t="str">
        <f t="shared" si="16"/>
        <v/>
      </c>
      <c r="Q126" s="284" t="str">
        <f t="shared" si="16"/>
        <v/>
      </c>
      <c r="R126" s="284" t="str">
        <f t="shared" si="16"/>
        <v/>
      </c>
      <c r="S126" s="284" t="str">
        <f t="shared" si="16"/>
        <v/>
      </c>
      <c r="T126" s="16"/>
    </row>
    <row r="127" spans="7:20" ht="20.100000000000001" customHeight="1" x14ac:dyDescent="0.2">
      <c r="G127" s="15"/>
      <c r="H127" s="42" t="str">
        <f t="shared" ref="H127:K127" si="17">IF(H89="","",H89)</f>
        <v/>
      </c>
      <c r="I127" s="43" t="str">
        <f t="shared" si="17"/>
        <v/>
      </c>
      <c r="J127" s="43" t="str">
        <f t="shared" si="17"/>
        <v/>
      </c>
      <c r="K127" s="148" t="str">
        <f t="shared" si="17"/>
        <v/>
      </c>
      <c r="L127" s="127" t="str">
        <f t="shared" ref="L127:S127" si="18">IF(L89="","",IF(L89=0,0,(ROUND(L89,3-1-INT(LOG10(ABS(L89)))))))</f>
        <v/>
      </c>
      <c r="M127" s="284" t="str">
        <f t="shared" si="18"/>
        <v/>
      </c>
      <c r="N127" s="284" t="str">
        <f t="shared" si="18"/>
        <v/>
      </c>
      <c r="O127" s="284" t="str">
        <f t="shared" si="18"/>
        <v/>
      </c>
      <c r="P127" s="284" t="str">
        <f t="shared" si="18"/>
        <v/>
      </c>
      <c r="Q127" s="284" t="str">
        <f t="shared" si="18"/>
        <v/>
      </c>
      <c r="R127" s="284" t="str">
        <f t="shared" si="18"/>
        <v/>
      </c>
      <c r="S127" s="284" t="str">
        <f t="shared" si="18"/>
        <v/>
      </c>
      <c r="T127" s="16"/>
    </row>
    <row r="128" spans="7:20" ht="20.100000000000001" customHeight="1" x14ac:dyDescent="0.2">
      <c r="G128" s="15"/>
      <c r="H128" s="42" t="str">
        <f t="shared" ref="H128:K128" si="19">IF(H90="","",H90)</f>
        <v/>
      </c>
      <c r="I128" s="43" t="str">
        <f t="shared" si="19"/>
        <v/>
      </c>
      <c r="J128" s="43" t="str">
        <f t="shared" si="19"/>
        <v/>
      </c>
      <c r="K128" s="148" t="str">
        <f t="shared" si="19"/>
        <v/>
      </c>
      <c r="L128" s="127" t="str">
        <f t="shared" ref="L128:S128" si="20">IF(L90="","",IF(L90=0,0,(ROUND(L90,3-1-INT(LOG10(ABS(L90)))))))</f>
        <v/>
      </c>
      <c r="M128" s="284" t="str">
        <f t="shared" si="20"/>
        <v/>
      </c>
      <c r="N128" s="284" t="str">
        <f t="shared" si="20"/>
        <v/>
      </c>
      <c r="O128" s="284" t="str">
        <f t="shared" si="20"/>
        <v/>
      </c>
      <c r="P128" s="284" t="str">
        <f t="shared" si="20"/>
        <v/>
      </c>
      <c r="Q128" s="284" t="str">
        <f t="shared" si="20"/>
        <v/>
      </c>
      <c r="R128" s="284" t="str">
        <f t="shared" si="20"/>
        <v/>
      </c>
      <c r="S128" s="284" t="str">
        <f t="shared" si="20"/>
        <v/>
      </c>
      <c r="T128" s="16"/>
    </row>
    <row r="129" spans="7:20" ht="20.100000000000001" customHeight="1" x14ac:dyDescent="0.2">
      <c r="G129" s="15"/>
      <c r="H129" s="42" t="str">
        <f t="shared" ref="H129:K129" si="21">IF(H91="","",H91)</f>
        <v/>
      </c>
      <c r="I129" s="43" t="str">
        <f t="shared" si="21"/>
        <v/>
      </c>
      <c r="J129" s="43" t="str">
        <f t="shared" si="21"/>
        <v/>
      </c>
      <c r="K129" s="148" t="str">
        <f t="shared" si="21"/>
        <v/>
      </c>
      <c r="L129" s="127" t="str">
        <f t="shared" ref="L129:S129" si="22">IF(L91="","",IF(L91=0,0,(ROUND(L91,3-1-INT(LOG10(ABS(L91)))))))</f>
        <v/>
      </c>
      <c r="M129" s="284" t="str">
        <f t="shared" si="22"/>
        <v/>
      </c>
      <c r="N129" s="284" t="str">
        <f t="shared" si="22"/>
        <v/>
      </c>
      <c r="O129" s="284" t="str">
        <f t="shared" si="22"/>
        <v/>
      </c>
      <c r="P129" s="284" t="str">
        <f t="shared" si="22"/>
        <v/>
      </c>
      <c r="Q129" s="284" t="str">
        <f t="shared" si="22"/>
        <v/>
      </c>
      <c r="R129" s="284" t="str">
        <f t="shared" si="22"/>
        <v/>
      </c>
      <c r="S129" s="284" t="str">
        <f t="shared" si="22"/>
        <v/>
      </c>
      <c r="T129" s="16"/>
    </row>
    <row r="130" spans="7:20" ht="20.100000000000001" customHeight="1" x14ac:dyDescent="0.2">
      <c r="G130" s="15"/>
      <c r="H130" s="42" t="str">
        <f t="shared" ref="H130:K130" si="23">IF(H92="","",H92)</f>
        <v/>
      </c>
      <c r="I130" s="43" t="str">
        <f t="shared" si="23"/>
        <v/>
      </c>
      <c r="J130" s="43" t="str">
        <f t="shared" si="23"/>
        <v/>
      </c>
      <c r="K130" s="148" t="str">
        <f t="shared" si="23"/>
        <v/>
      </c>
      <c r="L130" s="127" t="str">
        <f t="shared" ref="L130:S130" si="24">IF(L92="","",IF(L92=0,0,(ROUND(L92,3-1-INT(LOG10(ABS(L92)))))))</f>
        <v/>
      </c>
      <c r="M130" s="284" t="str">
        <f t="shared" si="24"/>
        <v/>
      </c>
      <c r="N130" s="284" t="str">
        <f t="shared" si="24"/>
        <v/>
      </c>
      <c r="O130" s="284" t="str">
        <f t="shared" si="24"/>
        <v/>
      </c>
      <c r="P130" s="284" t="str">
        <f t="shared" si="24"/>
        <v/>
      </c>
      <c r="Q130" s="284" t="str">
        <f t="shared" si="24"/>
        <v/>
      </c>
      <c r="R130" s="284" t="str">
        <f t="shared" si="24"/>
        <v/>
      </c>
      <c r="S130" s="284" t="str">
        <f t="shared" si="24"/>
        <v/>
      </c>
      <c r="T130" s="16"/>
    </row>
    <row r="131" spans="7:20" ht="20.100000000000001" customHeight="1" x14ac:dyDescent="0.2">
      <c r="G131" s="15"/>
      <c r="H131" s="42" t="str">
        <f t="shared" ref="H131:K131" si="25">IF(H93="","",H93)</f>
        <v/>
      </c>
      <c r="I131" s="43" t="str">
        <f t="shared" si="25"/>
        <v/>
      </c>
      <c r="J131" s="43" t="str">
        <f t="shared" si="25"/>
        <v/>
      </c>
      <c r="K131" s="148" t="str">
        <f t="shared" si="25"/>
        <v/>
      </c>
      <c r="L131" s="127" t="str">
        <f t="shared" ref="L131:S131" si="26">IF(L93="","",IF(L93=0,0,(ROUND(L93,3-1-INT(LOG10(ABS(L93)))))))</f>
        <v/>
      </c>
      <c r="M131" s="284" t="str">
        <f t="shared" si="26"/>
        <v/>
      </c>
      <c r="N131" s="284" t="str">
        <f t="shared" si="26"/>
        <v/>
      </c>
      <c r="O131" s="284" t="str">
        <f t="shared" si="26"/>
        <v/>
      </c>
      <c r="P131" s="284" t="str">
        <f t="shared" si="26"/>
        <v/>
      </c>
      <c r="Q131" s="284" t="str">
        <f t="shared" si="26"/>
        <v/>
      </c>
      <c r="R131" s="284" t="str">
        <f t="shared" si="26"/>
        <v/>
      </c>
      <c r="S131" s="284" t="str">
        <f t="shared" si="26"/>
        <v/>
      </c>
      <c r="T131" s="16"/>
    </row>
    <row r="132" spans="7:20" ht="20.100000000000001" customHeight="1" x14ac:dyDescent="0.2">
      <c r="G132" s="15"/>
      <c r="H132" s="42" t="str">
        <f t="shared" ref="H132:K132" si="27">IF(H94="","",H94)</f>
        <v/>
      </c>
      <c r="I132" s="43" t="str">
        <f t="shared" si="27"/>
        <v/>
      </c>
      <c r="J132" s="43" t="str">
        <f t="shared" si="27"/>
        <v/>
      </c>
      <c r="K132" s="148" t="str">
        <f t="shared" si="27"/>
        <v/>
      </c>
      <c r="L132" s="127" t="str">
        <f t="shared" ref="L132:S132" si="28">IF(L94="","",IF(L94=0,0,(ROUND(L94,3-1-INT(LOG10(ABS(L94)))))))</f>
        <v/>
      </c>
      <c r="M132" s="284" t="str">
        <f t="shared" si="28"/>
        <v/>
      </c>
      <c r="N132" s="284" t="str">
        <f t="shared" si="28"/>
        <v/>
      </c>
      <c r="O132" s="284" t="str">
        <f t="shared" si="28"/>
        <v/>
      </c>
      <c r="P132" s="284" t="str">
        <f t="shared" si="28"/>
        <v/>
      </c>
      <c r="Q132" s="284" t="str">
        <f t="shared" si="28"/>
        <v/>
      </c>
      <c r="R132" s="284" t="str">
        <f t="shared" si="28"/>
        <v/>
      </c>
      <c r="S132" s="284" t="str">
        <f t="shared" si="28"/>
        <v/>
      </c>
      <c r="T132" s="16"/>
    </row>
    <row r="133" spans="7:20" ht="20.100000000000001" customHeight="1" x14ac:dyDescent="0.2">
      <c r="G133" s="15"/>
      <c r="H133" s="42" t="str">
        <f t="shared" ref="H133:K133" si="29">IF(H95="","",H95)</f>
        <v/>
      </c>
      <c r="I133" s="43" t="str">
        <f t="shared" si="29"/>
        <v/>
      </c>
      <c r="J133" s="43" t="str">
        <f t="shared" si="29"/>
        <v/>
      </c>
      <c r="K133" s="148" t="str">
        <f t="shared" si="29"/>
        <v/>
      </c>
      <c r="L133" s="127" t="str">
        <f t="shared" ref="L133:S133" si="30">IF(L95="","",IF(L95=0,0,(ROUND(L95,3-1-INT(LOG10(ABS(L95)))))))</f>
        <v/>
      </c>
      <c r="M133" s="284" t="str">
        <f t="shared" si="30"/>
        <v/>
      </c>
      <c r="N133" s="284" t="str">
        <f t="shared" si="30"/>
        <v/>
      </c>
      <c r="O133" s="284" t="str">
        <f t="shared" si="30"/>
        <v/>
      </c>
      <c r="P133" s="284" t="str">
        <f t="shared" si="30"/>
        <v/>
      </c>
      <c r="Q133" s="284" t="str">
        <f t="shared" si="30"/>
        <v/>
      </c>
      <c r="R133" s="284" t="str">
        <f t="shared" si="30"/>
        <v/>
      </c>
      <c r="S133" s="284" t="str">
        <f t="shared" si="30"/>
        <v/>
      </c>
      <c r="T133" s="16"/>
    </row>
    <row r="134" spans="7:20" ht="20.100000000000001" customHeight="1" x14ac:dyDescent="0.2">
      <c r="G134" s="15"/>
      <c r="H134" s="42" t="str">
        <f t="shared" ref="H134:K134" si="31">IF(H96="","",H96)</f>
        <v/>
      </c>
      <c r="I134" s="43" t="str">
        <f t="shared" si="31"/>
        <v/>
      </c>
      <c r="J134" s="43" t="str">
        <f t="shared" si="31"/>
        <v/>
      </c>
      <c r="K134" s="148" t="str">
        <f t="shared" si="31"/>
        <v/>
      </c>
      <c r="L134" s="127" t="str">
        <f t="shared" ref="L134:S134" si="32">IF(L96="","",IF(L96=0,0,(ROUND(L96,3-1-INT(LOG10(ABS(L96)))))))</f>
        <v/>
      </c>
      <c r="M134" s="284" t="str">
        <f t="shared" si="32"/>
        <v/>
      </c>
      <c r="N134" s="284" t="str">
        <f t="shared" si="32"/>
        <v/>
      </c>
      <c r="O134" s="284" t="str">
        <f t="shared" si="32"/>
        <v/>
      </c>
      <c r="P134" s="284" t="str">
        <f t="shared" si="32"/>
        <v/>
      </c>
      <c r="Q134" s="284" t="str">
        <f t="shared" si="32"/>
        <v/>
      </c>
      <c r="R134" s="284" t="str">
        <f t="shared" si="32"/>
        <v/>
      </c>
      <c r="S134" s="284" t="str">
        <f t="shared" si="32"/>
        <v/>
      </c>
      <c r="T134" s="16"/>
    </row>
    <row r="135" spans="7:20" ht="20.100000000000001" customHeight="1" x14ac:dyDescent="0.2">
      <c r="G135" s="15"/>
      <c r="H135" s="42" t="str">
        <f t="shared" ref="H135:K135" si="33">IF(H97="","",H97)</f>
        <v/>
      </c>
      <c r="I135" s="43" t="str">
        <f t="shared" si="33"/>
        <v/>
      </c>
      <c r="J135" s="43" t="str">
        <f t="shared" si="33"/>
        <v/>
      </c>
      <c r="K135" s="148" t="str">
        <f t="shared" si="33"/>
        <v/>
      </c>
      <c r="L135" s="127" t="str">
        <f t="shared" ref="L135:S135" si="34">IF(L97="","",IF(L97=0,0,(ROUND(L97,3-1-INT(LOG10(ABS(L97)))))))</f>
        <v/>
      </c>
      <c r="M135" s="284" t="str">
        <f t="shared" si="34"/>
        <v/>
      </c>
      <c r="N135" s="284" t="str">
        <f t="shared" si="34"/>
        <v/>
      </c>
      <c r="O135" s="284" t="str">
        <f t="shared" si="34"/>
        <v/>
      </c>
      <c r="P135" s="284" t="str">
        <f t="shared" si="34"/>
        <v/>
      </c>
      <c r="Q135" s="284" t="str">
        <f t="shared" si="34"/>
        <v/>
      </c>
      <c r="R135" s="284" t="str">
        <f t="shared" si="34"/>
        <v/>
      </c>
      <c r="S135" s="284" t="str">
        <f t="shared" si="34"/>
        <v/>
      </c>
      <c r="T135" s="16"/>
    </row>
    <row r="136" spans="7:20" ht="20.100000000000001" customHeight="1" x14ac:dyDescent="0.2">
      <c r="G136" s="15"/>
      <c r="H136" s="42" t="str">
        <f t="shared" ref="H136:K136" si="35">IF(H98="","",H98)</f>
        <v/>
      </c>
      <c r="I136" s="43" t="str">
        <f t="shared" si="35"/>
        <v/>
      </c>
      <c r="J136" s="43" t="str">
        <f t="shared" si="35"/>
        <v/>
      </c>
      <c r="K136" s="148" t="str">
        <f t="shared" si="35"/>
        <v/>
      </c>
      <c r="L136" s="127" t="str">
        <f t="shared" ref="L136:S136" si="36">IF(L98="","",IF(L98=0,0,(ROUND(L98,3-1-INT(LOG10(ABS(L98)))))))</f>
        <v/>
      </c>
      <c r="M136" s="284" t="str">
        <f t="shared" si="36"/>
        <v/>
      </c>
      <c r="N136" s="284" t="str">
        <f t="shared" si="36"/>
        <v/>
      </c>
      <c r="O136" s="284" t="str">
        <f t="shared" si="36"/>
        <v/>
      </c>
      <c r="P136" s="284" t="str">
        <f t="shared" si="36"/>
        <v/>
      </c>
      <c r="Q136" s="284" t="str">
        <f t="shared" si="36"/>
        <v/>
      </c>
      <c r="R136" s="284" t="str">
        <f t="shared" si="36"/>
        <v/>
      </c>
      <c r="S136" s="284" t="str">
        <f t="shared" si="36"/>
        <v/>
      </c>
      <c r="T136" s="16"/>
    </row>
    <row r="137" spans="7:20" x14ac:dyDescent="0.2">
      <c r="G137" s="15"/>
      <c r="H137" s="42" t="str">
        <f t="shared" ref="H137:K137" si="37">IF(H99="","",H99)</f>
        <v/>
      </c>
      <c r="I137" s="43" t="str">
        <f t="shared" si="37"/>
        <v/>
      </c>
      <c r="J137" s="43" t="str">
        <f t="shared" si="37"/>
        <v/>
      </c>
      <c r="K137" s="148" t="str">
        <f t="shared" si="37"/>
        <v/>
      </c>
      <c r="L137" s="127" t="str">
        <f t="shared" ref="L137:S137" si="38">IF(L99="","",IF(L99=0,0,(ROUND(L99,3-1-INT(LOG10(ABS(L99)))))))</f>
        <v/>
      </c>
      <c r="M137" s="284" t="str">
        <f t="shared" si="38"/>
        <v/>
      </c>
      <c r="N137" s="284" t="str">
        <f t="shared" si="38"/>
        <v/>
      </c>
      <c r="O137" s="284" t="str">
        <f t="shared" si="38"/>
        <v/>
      </c>
      <c r="P137" s="284" t="str">
        <f t="shared" si="38"/>
        <v/>
      </c>
      <c r="Q137" s="284" t="str">
        <f t="shared" si="38"/>
        <v/>
      </c>
      <c r="R137" s="284" t="str">
        <f t="shared" si="38"/>
        <v/>
      </c>
      <c r="S137" s="284" t="str">
        <f t="shared" si="38"/>
        <v/>
      </c>
      <c r="T137" s="16"/>
    </row>
    <row r="138" spans="7:20" ht="20.100000000000001" customHeight="1" x14ac:dyDescent="0.2">
      <c r="G138" s="15"/>
      <c r="H138" s="42" t="str">
        <f t="shared" ref="H138:K138" si="39">IF(H100="","",H100)</f>
        <v/>
      </c>
      <c r="I138" s="43" t="str">
        <f t="shared" si="39"/>
        <v/>
      </c>
      <c r="J138" s="43" t="str">
        <f t="shared" si="39"/>
        <v/>
      </c>
      <c r="K138" s="148" t="str">
        <f t="shared" si="39"/>
        <v/>
      </c>
      <c r="L138" s="127" t="str">
        <f t="shared" ref="L138:S138" si="40">IF(L100="","",IF(L100=0,0,(ROUND(L100,3-1-INT(LOG10(ABS(L100)))))))</f>
        <v/>
      </c>
      <c r="M138" s="284" t="str">
        <f t="shared" si="40"/>
        <v/>
      </c>
      <c r="N138" s="284" t="str">
        <f t="shared" si="40"/>
        <v/>
      </c>
      <c r="O138" s="284" t="str">
        <f t="shared" si="40"/>
        <v/>
      </c>
      <c r="P138" s="284" t="str">
        <f t="shared" si="40"/>
        <v/>
      </c>
      <c r="Q138" s="284" t="str">
        <f t="shared" si="40"/>
        <v/>
      </c>
      <c r="R138" s="284" t="str">
        <f t="shared" si="40"/>
        <v/>
      </c>
      <c r="S138" s="284" t="str">
        <f t="shared" si="40"/>
        <v/>
      </c>
      <c r="T138" s="16"/>
    </row>
    <row r="139" spans="7:20" ht="20.100000000000001" customHeight="1" x14ac:dyDescent="0.2">
      <c r="G139" s="15"/>
      <c r="H139" s="42" t="str">
        <f t="shared" ref="H139:K139" si="41">IF(H101="","",H101)</f>
        <v/>
      </c>
      <c r="I139" s="43" t="str">
        <f t="shared" si="41"/>
        <v/>
      </c>
      <c r="J139" s="43" t="str">
        <f t="shared" si="41"/>
        <v/>
      </c>
      <c r="K139" s="148" t="str">
        <f t="shared" si="41"/>
        <v/>
      </c>
      <c r="L139" s="127" t="str">
        <f t="shared" ref="L139:S139" si="42">IF(L101="","",IF(L101=0,0,(ROUND(L101,3-1-INT(LOG10(ABS(L101)))))))</f>
        <v/>
      </c>
      <c r="M139" s="284" t="str">
        <f t="shared" si="42"/>
        <v/>
      </c>
      <c r="N139" s="284" t="str">
        <f t="shared" si="42"/>
        <v/>
      </c>
      <c r="O139" s="284" t="str">
        <f t="shared" si="42"/>
        <v/>
      </c>
      <c r="P139" s="284" t="str">
        <f t="shared" si="42"/>
        <v/>
      </c>
      <c r="Q139" s="284" t="str">
        <f t="shared" si="42"/>
        <v/>
      </c>
      <c r="R139" s="284" t="str">
        <f t="shared" si="42"/>
        <v/>
      </c>
      <c r="S139" s="284" t="str">
        <f t="shared" si="42"/>
        <v/>
      </c>
      <c r="T139" s="16"/>
    </row>
    <row r="140" spans="7:20" ht="20.100000000000001" customHeight="1" x14ac:dyDescent="0.2">
      <c r="G140" s="15"/>
      <c r="H140" s="42" t="str">
        <f t="shared" ref="H140:K140" si="43">IF(H102="","",H102)</f>
        <v/>
      </c>
      <c r="I140" s="43" t="str">
        <f t="shared" si="43"/>
        <v/>
      </c>
      <c r="J140" s="43" t="str">
        <f t="shared" si="43"/>
        <v/>
      </c>
      <c r="K140" s="148" t="str">
        <f t="shared" si="43"/>
        <v/>
      </c>
      <c r="L140" s="127" t="str">
        <f t="shared" ref="L140:S140" si="44">IF(L102="","",IF(L102=0,0,(ROUND(L102,3-1-INT(LOG10(ABS(L102)))))))</f>
        <v/>
      </c>
      <c r="M140" s="284" t="str">
        <f t="shared" si="44"/>
        <v/>
      </c>
      <c r="N140" s="284" t="str">
        <f t="shared" si="44"/>
        <v/>
      </c>
      <c r="O140" s="284" t="str">
        <f t="shared" si="44"/>
        <v/>
      </c>
      <c r="P140" s="284" t="str">
        <f t="shared" si="44"/>
        <v/>
      </c>
      <c r="Q140" s="284" t="str">
        <f t="shared" si="44"/>
        <v/>
      </c>
      <c r="R140" s="284" t="str">
        <f t="shared" si="44"/>
        <v/>
      </c>
      <c r="S140" s="284" t="str">
        <f t="shared" si="44"/>
        <v/>
      </c>
      <c r="T140" s="16"/>
    </row>
    <row r="141" spans="7:20" ht="20.100000000000001" customHeight="1" x14ac:dyDescent="0.2">
      <c r="G141" s="15"/>
      <c r="H141" s="42" t="str">
        <f t="shared" ref="H141:K141" si="45">IF(H103="","",H103)</f>
        <v/>
      </c>
      <c r="I141" s="43" t="str">
        <f t="shared" si="45"/>
        <v/>
      </c>
      <c r="J141" s="43" t="str">
        <f t="shared" si="45"/>
        <v/>
      </c>
      <c r="K141" s="148" t="str">
        <f t="shared" si="45"/>
        <v/>
      </c>
      <c r="L141" s="127" t="str">
        <f t="shared" ref="L141:S141" si="46">IF(L103="","",IF(L103=0,0,(ROUND(L103,3-1-INT(LOG10(ABS(L103)))))))</f>
        <v/>
      </c>
      <c r="M141" s="284" t="str">
        <f t="shared" si="46"/>
        <v/>
      </c>
      <c r="N141" s="284" t="str">
        <f t="shared" si="46"/>
        <v/>
      </c>
      <c r="O141" s="284" t="str">
        <f t="shared" si="46"/>
        <v/>
      </c>
      <c r="P141" s="284" t="str">
        <f t="shared" si="46"/>
        <v/>
      </c>
      <c r="Q141" s="284" t="str">
        <f t="shared" si="46"/>
        <v/>
      </c>
      <c r="R141" s="284" t="str">
        <f t="shared" si="46"/>
        <v/>
      </c>
      <c r="S141" s="284" t="str">
        <f t="shared" si="46"/>
        <v/>
      </c>
      <c r="T141" s="16"/>
    </row>
    <row r="142" spans="7:20" ht="20.100000000000001" customHeight="1" x14ac:dyDescent="0.2">
      <c r="G142" s="15"/>
      <c r="H142" s="42" t="str">
        <f t="shared" ref="H142:K142" si="47">IF(H104="","",H104)</f>
        <v/>
      </c>
      <c r="I142" s="43" t="str">
        <f t="shared" si="47"/>
        <v/>
      </c>
      <c r="J142" s="43" t="str">
        <f t="shared" si="47"/>
        <v/>
      </c>
      <c r="K142" s="148" t="str">
        <f t="shared" si="47"/>
        <v/>
      </c>
      <c r="L142" s="127" t="str">
        <f t="shared" ref="L142:S142" si="48">IF(L104="","",IF(L104=0,0,(ROUND(L104,3-1-INT(LOG10(ABS(L104)))))))</f>
        <v/>
      </c>
      <c r="M142" s="284" t="str">
        <f t="shared" si="48"/>
        <v/>
      </c>
      <c r="N142" s="284" t="str">
        <f t="shared" si="48"/>
        <v/>
      </c>
      <c r="O142" s="284" t="str">
        <f t="shared" si="48"/>
        <v/>
      </c>
      <c r="P142" s="284" t="str">
        <f t="shared" si="48"/>
        <v/>
      </c>
      <c r="Q142" s="284" t="str">
        <f t="shared" si="48"/>
        <v/>
      </c>
      <c r="R142" s="284" t="str">
        <f t="shared" si="48"/>
        <v/>
      </c>
      <c r="S142" s="284" t="str">
        <f t="shared" si="48"/>
        <v/>
      </c>
      <c r="T142" s="16"/>
    </row>
    <row r="143" spans="7:20" ht="20.100000000000001" customHeight="1" x14ac:dyDescent="0.2">
      <c r="G143" s="15"/>
      <c r="H143" s="42" t="str">
        <f t="shared" ref="H143:K143" si="49">IF(H105="","",H105)</f>
        <v/>
      </c>
      <c r="I143" s="43" t="str">
        <f t="shared" si="49"/>
        <v/>
      </c>
      <c r="J143" s="43" t="str">
        <f t="shared" si="49"/>
        <v/>
      </c>
      <c r="K143" s="148" t="str">
        <f t="shared" si="49"/>
        <v/>
      </c>
      <c r="L143" s="127" t="str">
        <f t="shared" ref="L143:S143" si="50">IF(L105="","",IF(L105=0,0,(ROUND(L105,3-1-INT(LOG10(ABS(L105)))))))</f>
        <v/>
      </c>
      <c r="M143" s="284" t="str">
        <f t="shared" si="50"/>
        <v/>
      </c>
      <c r="N143" s="284" t="str">
        <f t="shared" si="50"/>
        <v/>
      </c>
      <c r="O143" s="284" t="str">
        <f t="shared" si="50"/>
        <v/>
      </c>
      <c r="P143" s="284" t="str">
        <f t="shared" si="50"/>
        <v/>
      </c>
      <c r="Q143" s="284" t="str">
        <f t="shared" si="50"/>
        <v/>
      </c>
      <c r="R143" s="284" t="str">
        <f t="shared" si="50"/>
        <v/>
      </c>
      <c r="S143" s="284" t="str">
        <f t="shared" si="50"/>
        <v/>
      </c>
      <c r="T143" s="16"/>
    </row>
    <row r="144" spans="7:20" ht="20.100000000000001" customHeight="1" x14ac:dyDescent="0.2">
      <c r="G144" s="15"/>
      <c r="H144" s="42" t="str">
        <f t="shared" ref="H144:K144" si="51">IF(H106="","",H106)</f>
        <v/>
      </c>
      <c r="I144" s="43" t="str">
        <f t="shared" si="51"/>
        <v/>
      </c>
      <c r="J144" s="43" t="str">
        <f t="shared" si="51"/>
        <v/>
      </c>
      <c r="K144" s="148" t="str">
        <f t="shared" si="51"/>
        <v/>
      </c>
      <c r="L144" s="127" t="str">
        <f t="shared" ref="L144:S144" si="52">IF(L106="","",IF(L106=0,0,(ROUND(L106,3-1-INT(LOG10(ABS(L106)))))))</f>
        <v/>
      </c>
      <c r="M144" s="284" t="str">
        <f t="shared" si="52"/>
        <v/>
      </c>
      <c r="N144" s="284" t="str">
        <f t="shared" si="52"/>
        <v/>
      </c>
      <c r="O144" s="284" t="str">
        <f t="shared" si="52"/>
        <v/>
      </c>
      <c r="P144" s="284" t="str">
        <f t="shared" si="52"/>
        <v/>
      </c>
      <c r="Q144" s="284" t="str">
        <f t="shared" si="52"/>
        <v/>
      </c>
      <c r="R144" s="284" t="str">
        <f t="shared" si="52"/>
        <v/>
      </c>
      <c r="S144" s="284" t="str">
        <f t="shared" si="52"/>
        <v/>
      </c>
      <c r="T144" s="16"/>
    </row>
    <row r="145" spans="7:20" ht="20.100000000000001" customHeight="1" x14ac:dyDescent="0.2">
      <c r="G145" s="15"/>
      <c r="H145" s="42" t="str">
        <f t="shared" ref="H145:K145" si="53">IF(H107="","",H107)</f>
        <v/>
      </c>
      <c r="I145" s="43" t="str">
        <f t="shared" si="53"/>
        <v/>
      </c>
      <c r="J145" s="43" t="str">
        <f t="shared" si="53"/>
        <v/>
      </c>
      <c r="K145" s="148" t="str">
        <f t="shared" si="53"/>
        <v/>
      </c>
      <c r="L145" s="127" t="str">
        <f t="shared" ref="L145:S145" si="54">IF(L107="","",IF(L107=0,0,(ROUND(L107,3-1-INT(LOG10(ABS(L107)))))))</f>
        <v/>
      </c>
      <c r="M145" s="284" t="str">
        <f t="shared" si="54"/>
        <v/>
      </c>
      <c r="N145" s="284" t="str">
        <f t="shared" si="54"/>
        <v/>
      </c>
      <c r="O145" s="284" t="str">
        <f t="shared" si="54"/>
        <v/>
      </c>
      <c r="P145" s="284" t="str">
        <f t="shared" si="54"/>
        <v/>
      </c>
      <c r="Q145" s="284" t="str">
        <f t="shared" si="54"/>
        <v/>
      </c>
      <c r="R145" s="284" t="str">
        <f t="shared" si="54"/>
        <v/>
      </c>
      <c r="S145" s="284" t="str">
        <f t="shared" si="54"/>
        <v/>
      </c>
      <c r="T145" s="16"/>
    </row>
    <row r="146" spans="7:20" ht="20.100000000000001" customHeight="1" x14ac:dyDescent="0.2">
      <c r="G146" s="15"/>
      <c r="H146" s="42" t="str">
        <f t="shared" ref="H146:K146" si="55">IF(H108="","",H108)</f>
        <v/>
      </c>
      <c r="I146" s="43" t="str">
        <f t="shared" si="55"/>
        <v/>
      </c>
      <c r="J146" s="43" t="str">
        <f t="shared" si="55"/>
        <v/>
      </c>
      <c r="K146" s="148" t="str">
        <f t="shared" si="55"/>
        <v/>
      </c>
      <c r="L146" s="127" t="str">
        <f t="shared" ref="L146:S146" si="56">IF(L108="","",IF(L108=0,0,(ROUND(L108,3-1-INT(LOG10(ABS(L108)))))))</f>
        <v/>
      </c>
      <c r="M146" s="284" t="str">
        <f t="shared" si="56"/>
        <v/>
      </c>
      <c r="N146" s="284" t="str">
        <f t="shared" si="56"/>
        <v/>
      </c>
      <c r="O146" s="284" t="str">
        <f t="shared" si="56"/>
        <v/>
      </c>
      <c r="P146" s="284" t="str">
        <f t="shared" si="56"/>
        <v/>
      </c>
      <c r="Q146" s="284" t="str">
        <f t="shared" si="56"/>
        <v/>
      </c>
      <c r="R146" s="284" t="str">
        <f t="shared" si="56"/>
        <v/>
      </c>
      <c r="S146" s="284" t="str">
        <f t="shared" si="56"/>
        <v/>
      </c>
      <c r="T146" s="16"/>
    </row>
    <row r="147" spans="7:20" ht="20.100000000000001" customHeight="1" x14ac:dyDescent="0.2">
      <c r="G147" s="15"/>
      <c r="H147" s="42" t="str">
        <f t="shared" ref="H147:K147" si="57">IF(H109="","",H109)</f>
        <v/>
      </c>
      <c r="I147" s="43" t="str">
        <f t="shared" si="57"/>
        <v/>
      </c>
      <c r="J147" s="43" t="str">
        <f t="shared" si="57"/>
        <v/>
      </c>
      <c r="K147" s="148" t="str">
        <f t="shared" si="57"/>
        <v/>
      </c>
      <c r="L147" s="127" t="str">
        <f t="shared" ref="L147:S147" si="58">IF(L109="","",IF(L109=0,0,(ROUND(L109,3-1-INT(LOG10(ABS(L109)))))))</f>
        <v/>
      </c>
      <c r="M147" s="284" t="str">
        <f t="shared" si="58"/>
        <v/>
      </c>
      <c r="N147" s="284" t="str">
        <f t="shared" si="58"/>
        <v/>
      </c>
      <c r="O147" s="284" t="str">
        <f t="shared" si="58"/>
        <v/>
      </c>
      <c r="P147" s="284" t="str">
        <f t="shared" si="58"/>
        <v/>
      </c>
      <c r="Q147" s="284" t="str">
        <f t="shared" si="58"/>
        <v/>
      </c>
      <c r="R147" s="284" t="str">
        <f t="shared" si="58"/>
        <v/>
      </c>
      <c r="S147" s="284" t="str">
        <f t="shared" si="58"/>
        <v/>
      </c>
      <c r="T147" s="16"/>
    </row>
    <row r="148" spans="7:20" ht="20.100000000000001" customHeight="1" x14ac:dyDescent="0.2">
      <c r="G148" s="15"/>
      <c r="H148" s="42" t="str">
        <f t="shared" ref="H148:K148" si="59">IF(H110="","",H110)</f>
        <v/>
      </c>
      <c r="I148" s="43" t="str">
        <f t="shared" si="59"/>
        <v/>
      </c>
      <c r="J148" s="43" t="str">
        <f t="shared" si="59"/>
        <v/>
      </c>
      <c r="K148" s="148" t="str">
        <f t="shared" si="59"/>
        <v/>
      </c>
      <c r="L148" s="127" t="str">
        <f t="shared" ref="L148:S148" si="60">IF(L110="","",IF(L110=0,0,(ROUND(L110,3-1-INT(LOG10(ABS(L110)))))))</f>
        <v/>
      </c>
      <c r="M148" s="284" t="str">
        <f t="shared" si="60"/>
        <v/>
      </c>
      <c r="N148" s="284" t="str">
        <f t="shared" si="60"/>
        <v/>
      </c>
      <c r="O148" s="284" t="str">
        <f t="shared" si="60"/>
        <v/>
      </c>
      <c r="P148" s="284" t="str">
        <f t="shared" si="60"/>
        <v/>
      </c>
      <c r="Q148" s="284" t="str">
        <f t="shared" si="60"/>
        <v/>
      </c>
      <c r="R148" s="284" t="str">
        <f t="shared" si="60"/>
        <v/>
      </c>
      <c r="S148" s="284" t="str">
        <f t="shared" si="60"/>
        <v/>
      </c>
      <c r="T148" s="16"/>
    </row>
    <row r="149" spans="7:20" ht="20.100000000000001" customHeight="1" x14ac:dyDescent="0.2">
      <c r="G149" s="15"/>
      <c r="H149" s="42" t="str">
        <f t="shared" ref="H149:K149" si="61">IF(H111="","",H111)</f>
        <v/>
      </c>
      <c r="I149" s="43" t="str">
        <f t="shared" si="61"/>
        <v/>
      </c>
      <c r="J149" s="43" t="str">
        <f t="shared" si="61"/>
        <v/>
      </c>
      <c r="K149" s="148" t="str">
        <f t="shared" si="61"/>
        <v/>
      </c>
      <c r="L149" s="127" t="str">
        <f t="shared" ref="L149:S149" si="62">IF(L111="","",IF(L111=0,0,(ROUND(L111,3-1-INT(LOG10(ABS(L111)))))))</f>
        <v/>
      </c>
      <c r="M149" s="284" t="str">
        <f t="shared" si="62"/>
        <v/>
      </c>
      <c r="N149" s="284" t="str">
        <f t="shared" si="62"/>
        <v/>
      </c>
      <c r="O149" s="284" t="str">
        <f t="shared" si="62"/>
        <v/>
      </c>
      <c r="P149" s="284" t="str">
        <f t="shared" si="62"/>
        <v/>
      </c>
      <c r="Q149" s="284" t="str">
        <f t="shared" si="62"/>
        <v/>
      </c>
      <c r="R149" s="284" t="str">
        <f t="shared" si="62"/>
        <v/>
      </c>
      <c r="S149" s="284" t="str">
        <f t="shared" si="62"/>
        <v/>
      </c>
      <c r="T149" s="16"/>
    </row>
    <row r="150" spans="7:20" x14ac:dyDescent="0.2">
      <c r="G150" s="15"/>
      <c r="H150" s="42" t="str">
        <f t="shared" ref="H150:K150" si="63">IF(H112="","",H112)</f>
        <v/>
      </c>
      <c r="I150" s="43" t="str">
        <f t="shared" si="63"/>
        <v/>
      </c>
      <c r="J150" s="43" t="str">
        <f t="shared" si="63"/>
        <v/>
      </c>
      <c r="K150" s="148" t="str">
        <f t="shared" si="63"/>
        <v/>
      </c>
      <c r="L150" s="127" t="str">
        <f t="shared" ref="L150:S150" si="64">IF(L112="","",IF(L112=0,0,(ROUND(L112,3-1-INT(LOG10(ABS(L112)))))))</f>
        <v/>
      </c>
      <c r="M150" s="284" t="str">
        <f t="shared" si="64"/>
        <v/>
      </c>
      <c r="N150" s="284" t="str">
        <f t="shared" si="64"/>
        <v/>
      </c>
      <c r="O150" s="284" t="str">
        <f t="shared" si="64"/>
        <v/>
      </c>
      <c r="P150" s="284" t="str">
        <f t="shared" si="64"/>
        <v/>
      </c>
      <c r="Q150" s="284" t="str">
        <f t="shared" si="64"/>
        <v/>
      </c>
      <c r="R150" s="284" t="str">
        <f t="shared" si="64"/>
        <v/>
      </c>
      <c r="S150" s="284" t="str">
        <f t="shared" si="64"/>
        <v/>
      </c>
      <c r="T150" s="16"/>
    </row>
    <row r="151" spans="7:20" ht="20.100000000000001" customHeight="1" x14ac:dyDescent="0.2">
      <c r="G151" s="15"/>
      <c r="H151" s="42" t="str">
        <f t="shared" ref="H151:K151" si="65">IF(H113="","",H113)</f>
        <v/>
      </c>
      <c r="I151" s="43" t="str">
        <f t="shared" si="65"/>
        <v/>
      </c>
      <c r="J151" s="43" t="str">
        <f t="shared" si="65"/>
        <v/>
      </c>
      <c r="K151" s="148" t="str">
        <f t="shared" si="65"/>
        <v/>
      </c>
      <c r="L151" s="127" t="str">
        <f t="shared" ref="L151:S151" si="66">IF(L113="","",IF(L113=0,0,(ROUND(L113,3-1-INT(LOG10(ABS(L113)))))))</f>
        <v/>
      </c>
      <c r="M151" s="284" t="str">
        <f t="shared" si="66"/>
        <v/>
      </c>
      <c r="N151" s="284" t="str">
        <f t="shared" si="66"/>
        <v/>
      </c>
      <c r="O151" s="284" t="str">
        <f t="shared" si="66"/>
        <v/>
      </c>
      <c r="P151" s="284" t="str">
        <f t="shared" si="66"/>
        <v/>
      </c>
      <c r="Q151" s="284" t="str">
        <f t="shared" si="66"/>
        <v/>
      </c>
      <c r="R151" s="284" t="str">
        <f t="shared" si="66"/>
        <v/>
      </c>
      <c r="S151" s="284" t="str">
        <f t="shared" si="66"/>
        <v/>
      </c>
      <c r="T151" s="16"/>
    </row>
    <row r="152" spans="7:20" ht="20.100000000000001" customHeight="1" x14ac:dyDescent="0.2">
      <c r="G152" s="15"/>
      <c r="H152" s="42" t="str">
        <f t="shared" ref="H152:K152" si="67">IF(H114="","",H114)</f>
        <v/>
      </c>
      <c r="I152" s="43" t="str">
        <f t="shared" si="67"/>
        <v/>
      </c>
      <c r="J152" s="43" t="str">
        <f t="shared" si="67"/>
        <v/>
      </c>
      <c r="K152" s="148" t="str">
        <f t="shared" si="67"/>
        <v/>
      </c>
      <c r="L152" s="127" t="str">
        <f t="shared" ref="L152:S152" si="68">IF(L114="","",IF(L114=0,0,(ROUND(L114,3-1-INT(LOG10(ABS(L114)))))))</f>
        <v/>
      </c>
      <c r="M152" s="284" t="str">
        <f t="shared" si="68"/>
        <v/>
      </c>
      <c r="N152" s="284" t="str">
        <f t="shared" si="68"/>
        <v/>
      </c>
      <c r="O152" s="284" t="str">
        <f t="shared" si="68"/>
        <v/>
      </c>
      <c r="P152" s="284" t="str">
        <f t="shared" si="68"/>
        <v/>
      </c>
      <c r="Q152" s="284" t="str">
        <f t="shared" si="68"/>
        <v/>
      </c>
      <c r="R152" s="284" t="str">
        <f t="shared" si="68"/>
        <v/>
      </c>
      <c r="S152" s="284" t="str">
        <f t="shared" si="68"/>
        <v/>
      </c>
      <c r="T152" s="16"/>
    </row>
    <row r="153" spans="7:20" ht="20.100000000000001" customHeight="1" thickBot="1" x14ac:dyDescent="0.25">
      <c r="G153" s="15"/>
      <c r="H153" s="47" t="str">
        <f t="shared" ref="H153:K153" si="69">IF(H115="","",H115)</f>
        <v/>
      </c>
      <c r="I153" s="48" t="str">
        <f t="shared" si="69"/>
        <v/>
      </c>
      <c r="J153" s="48" t="str">
        <f t="shared" si="69"/>
        <v/>
      </c>
      <c r="K153" s="149" t="str">
        <f t="shared" si="69"/>
        <v/>
      </c>
      <c r="L153" s="128" t="str">
        <f t="shared" ref="L153:S153" si="70">IF(L115="","",IF(L115=0,0,(ROUND(L115,3-1-INT(LOG10(ABS(L115)))))))</f>
        <v/>
      </c>
      <c r="M153" s="286" t="str">
        <f t="shared" si="70"/>
        <v/>
      </c>
      <c r="N153" s="286" t="str">
        <f t="shared" si="70"/>
        <v/>
      </c>
      <c r="O153" s="286" t="str">
        <f t="shared" si="70"/>
        <v/>
      </c>
      <c r="P153" s="286" t="str">
        <f t="shared" si="70"/>
        <v/>
      </c>
      <c r="Q153" s="286" t="str">
        <f t="shared" si="70"/>
        <v/>
      </c>
      <c r="R153" s="286" t="str">
        <f t="shared" si="70"/>
        <v/>
      </c>
      <c r="S153" s="286" t="str">
        <f t="shared" si="70"/>
        <v/>
      </c>
      <c r="T153" s="16"/>
    </row>
    <row r="154" spans="7:20" ht="20.100000000000001" customHeight="1" thickBot="1" x14ac:dyDescent="0.25">
      <c r="G154" s="15"/>
      <c r="H154" s="32"/>
      <c r="I154" s="33"/>
      <c r="J154" s="426" t="s">
        <v>39</v>
      </c>
      <c r="K154" s="150"/>
      <c r="L154" s="298" t="str">
        <f>IF(COUNT(L124:L153)&lt;1,"", AVERAGE(L124:L153))</f>
        <v/>
      </c>
      <c r="M154" s="299" t="str">
        <f t="shared" ref="M154:S154" si="71">IF(COUNT(M124:M153)&lt;1,"", AVERAGE(M124:M153))</f>
        <v/>
      </c>
      <c r="N154" s="299" t="str">
        <f t="shared" si="71"/>
        <v/>
      </c>
      <c r="O154" s="299" t="str">
        <f t="shared" si="71"/>
        <v/>
      </c>
      <c r="P154" s="333" t="str">
        <f t="shared" si="71"/>
        <v/>
      </c>
      <c r="Q154" s="299" t="str">
        <f t="shared" si="71"/>
        <v/>
      </c>
      <c r="R154" s="299" t="str">
        <f t="shared" si="71"/>
        <v/>
      </c>
      <c r="S154" s="299" t="str">
        <f t="shared" si="71"/>
        <v/>
      </c>
      <c r="T154" s="16"/>
    </row>
    <row r="155" spans="7:20" ht="20.100000000000001" customHeight="1" thickBot="1" x14ac:dyDescent="0.25">
      <c r="G155" s="20"/>
      <c r="H155" s="54"/>
      <c r="I155" s="54"/>
      <c r="J155" s="54"/>
      <c r="K155" s="154"/>
      <c r="L155" s="300"/>
      <c r="M155" s="300"/>
      <c r="N155" s="300"/>
      <c r="O155" s="300"/>
      <c r="P155" s="300"/>
      <c r="Q155" s="300"/>
      <c r="R155" s="300"/>
      <c r="S155" s="300"/>
      <c r="T155" s="18"/>
    </row>
    <row r="156" spans="7:20" ht="20.100000000000001" customHeight="1" x14ac:dyDescent="0.2"/>
    <row r="157" spans="7:20" ht="20.100000000000001" customHeight="1" x14ac:dyDescent="0.2"/>
    <row r="158" spans="7:20" ht="20.100000000000001" customHeight="1" thickBot="1" x14ac:dyDescent="0.25">
      <c r="H158" s="38" t="s">
        <v>60</v>
      </c>
    </row>
    <row r="159" spans="7:20" ht="20.100000000000001" customHeight="1" thickBot="1" x14ac:dyDescent="0.25">
      <c r="G159" s="12"/>
      <c r="H159" s="13"/>
      <c r="I159" s="13"/>
      <c r="J159" s="13"/>
      <c r="K159" s="191"/>
      <c r="L159" s="146"/>
      <c r="M159" s="146"/>
      <c r="N159" s="146"/>
      <c r="O159" s="146"/>
      <c r="P159" s="146"/>
      <c r="Q159" s="146"/>
      <c r="R159" s="146"/>
      <c r="S159" s="146"/>
      <c r="T159" s="14"/>
    </row>
    <row r="160" spans="7:20" ht="20.100000000000001" customHeight="1" x14ac:dyDescent="0.2">
      <c r="G160" s="15"/>
      <c r="H160" s="517"/>
      <c r="I160" s="515"/>
      <c r="J160" s="534"/>
      <c r="K160" s="194" t="s">
        <v>52</v>
      </c>
      <c r="L160" s="529" t="s">
        <v>397</v>
      </c>
      <c r="M160" s="530"/>
      <c r="N160" s="530"/>
      <c r="O160" s="530"/>
      <c r="P160" s="530"/>
      <c r="Q160" s="530"/>
      <c r="R160" s="530"/>
      <c r="S160" s="555"/>
      <c r="T160" s="16"/>
    </row>
    <row r="161" spans="7:20" ht="53.25" customHeight="1" thickBot="1" x14ac:dyDescent="0.25">
      <c r="G161" s="15"/>
      <c r="H161" s="518"/>
      <c r="I161" s="516"/>
      <c r="J161" s="535"/>
      <c r="K161" s="195"/>
      <c r="L161" s="279" t="s">
        <v>261</v>
      </c>
      <c r="M161" s="307" t="s">
        <v>262</v>
      </c>
      <c r="N161" s="307" t="s">
        <v>263</v>
      </c>
      <c r="O161" s="308" t="s">
        <v>260</v>
      </c>
      <c r="P161" s="308" t="s">
        <v>264</v>
      </c>
      <c r="Q161" s="308" t="s">
        <v>265</v>
      </c>
      <c r="R161" s="200" t="s">
        <v>266</v>
      </c>
      <c r="S161" s="309" t="s">
        <v>267</v>
      </c>
      <c r="T161" s="16"/>
    </row>
    <row r="162" spans="7:20" ht="20.100000000000001" customHeight="1" x14ac:dyDescent="0.2">
      <c r="G162" s="15"/>
      <c r="H162" s="518"/>
      <c r="I162" s="516"/>
      <c r="J162" s="535"/>
      <c r="K162" s="196" t="s">
        <v>0</v>
      </c>
      <c r="L162" s="297" t="str">
        <f>IF(COUNTIF($I$124:$I$153,"Area i")&lt;1,"",AVERAGEIF($I$124:$I$153,"Area i",L$124:L$153))</f>
        <v/>
      </c>
      <c r="M162" s="280" t="str">
        <f t="shared" ref="M162:S162" si="72">IF(COUNTIF($I$124:$I$153,"Area i")&lt;1,"",AVERAGEIF($I$124:$I$153,"Area i",M$124:M$153))</f>
        <v/>
      </c>
      <c r="N162" s="280" t="str">
        <f t="shared" si="72"/>
        <v/>
      </c>
      <c r="O162" s="280" t="str">
        <f t="shared" si="72"/>
        <v/>
      </c>
      <c r="P162" s="280" t="str">
        <f t="shared" si="72"/>
        <v/>
      </c>
      <c r="Q162" s="280" t="str">
        <f t="shared" si="72"/>
        <v/>
      </c>
      <c r="R162" s="280" t="str">
        <f t="shared" si="72"/>
        <v/>
      </c>
      <c r="S162" s="310" t="str">
        <f t="shared" si="72"/>
        <v/>
      </c>
      <c r="T162" s="16"/>
    </row>
    <row r="163" spans="7:20" ht="20.100000000000001" customHeight="1" x14ac:dyDescent="0.2">
      <c r="G163" s="15"/>
      <c r="H163" s="518"/>
      <c r="I163" s="516"/>
      <c r="J163" s="535"/>
      <c r="K163" s="197" t="s">
        <v>1</v>
      </c>
      <c r="L163" s="127" t="str">
        <f>IF(COUNTIF($I$124:$I$153,"Area ii")&lt;1,"",AVERAGEIF($I$124:$I$153,"Area ii",L$124:L$153))</f>
        <v/>
      </c>
      <c r="M163" s="284" t="str">
        <f t="shared" ref="M163:S163" si="73">IF(COUNTIF($I$124:$I$153,"Area ii")&lt;1,"",AVERAGEIF($I$124:$I$153,"Area ii",M$124:M$153))</f>
        <v/>
      </c>
      <c r="N163" s="284" t="str">
        <f t="shared" si="73"/>
        <v/>
      </c>
      <c r="O163" s="284" t="str">
        <f t="shared" si="73"/>
        <v/>
      </c>
      <c r="P163" s="284" t="str">
        <f t="shared" si="73"/>
        <v/>
      </c>
      <c r="Q163" s="284" t="str">
        <f t="shared" si="73"/>
        <v/>
      </c>
      <c r="R163" s="284" t="str">
        <f t="shared" si="73"/>
        <v/>
      </c>
      <c r="S163" s="311" t="str">
        <f t="shared" si="73"/>
        <v/>
      </c>
      <c r="T163" s="16"/>
    </row>
    <row r="164" spans="7:20" ht="20.100000000000001" customHeight="1" x14ac:dyDescent="0.2">
      <c r="G164" s="15"/>
      <c r="H164" s="518"/>
      <c r="I164" s="516"/>
      <c r="J164" s="535"/>
      <c r="K164" s="197" t="s">
        <v>2</v>
      </c>
      <c r="L164" s="127" t="str">
        <f>IF(COUNTIF($I$124:$I$153,"Area iii")&lt;1,"",AVERAGEIF($I$124:$I$153,"Area iii",L$124:L$153))</f>
        <v/>
      </c>
      <c r="M164" s="284" t="str">
        <f t="shared" ref="M164:S164" si="74">IF(COUNTIF($I$124:$I$153,"Area iii")&lt;1,"",AVERAGEIF($I$124:$I$153,"Area iii",M$124:M$153))</f>
        <v/>
      </c>
      <c r="N164" s="284" t="str">
        <f t="shared" si="74"/>
        <v/>
      </c>
      <c r="O164" s="284" t="str">
        <f t="shared" si="74"/>
        <v/>
      </c>
      <c r="P164" s="284" t="str">
        <f t="shared" si="74"/>
        <v/>
      </c>
      <c r="Q164" s="284" t="str">
        <f t="shared" si="74"/>
        <v/>
      </c>
      <c r="R164" s="284" t="str">
        <f t="shared" si="74"/>
        <v/>
      </c>
      <c r="S164" s="311" t="str">
        <f t="shared" si="74"/>
        <v/>
      </c>
      <c r="T164" s="16"/>
    </row>
    <row r="165" spans="7:20" ht="20.100000000000001" customHeight="1" x14ac:dyDescent="0.2">
      <c r="G165" s="15"/>
      <c r="H165" s="518"/>
      <c r="I165" s="516"/>
      <c r="J165" s="535"/>
      <c r="K165" s="197" t="s">
        <v>4</v>
      </c>
      <c r="L165" s="127" t="str">
        <f>IF(COUNTIF($I$124:$I$153,"Area iv")&lt;1,"",AVERAGEIF($I$124:$I$153,"Area iv",L$124:L$153))</f>
        <v/>
      </c>
      <c r="M165" s="284" t="str">
        <f t="shared" ref="M165:S165" si="75">IF(COUNTIF($I$124:$I$153,"Area iv")&lt;1,"",AVERAGEIF($I$124:$I$153,"Area iv",M$124:M$153))</f>
        <v/>
      </c>
      <c r="N165" s="284" t="str">
        <f t="shared" si="75"/>
        <v/>
      </c>
      <c r="O165" s="284" t="str">
        <f t="shared" si="75"/>
        <v/>
      </c>
      <c r="P165" s="284" t="str">
        <f t="shared" si="75"/>
        <v/>
      </c>
      <c r="Q165" s="284" t="str">
        <f t="shared" si="75"/>
        <v/>
      </c>
      <c r="R165" s="284" t="str">
        <f t="shared" si="75"/>
        <v/>
      </c>
      <c r="S165" s="311" t="str">
        <f t="shared" si="75"/>
        <v/>
      </c>
      <c r="T165" s="16"/>
    </row>
    <row r="166" spans="7:20" ht="20.100000000000001" customHeight="1" x14ac:dyDescent="0.2">
      <c r="G166" s="15"/>
      <c r="H166" s="518"/>
      <c r="I166" s="516"/>
      <c r="J166" s="535"/>
      <c r="K166" s="197" t="s">
        <v>5</v>
      </c>
      <c r="L166" s="127" t="str">
        <f>IF(COUNTIF($I$124:$I$153,"Area v")&lt;1,"",AVERAGEIF($I$124:$I$153,"Area v",L$124:L$153))</f>
        <v/>
      </c>
      <c r="M166" s="284" t="str">
        <f t="shared" ref="M166:S166" si="76">IF(COUNTIF($I$124:$I$153,"Area v")&lt;1,"",AVERAGEIF($I$124:$I$153,"Area v",M$124:M$153))</f>
        <v/>
      </c>
      <c r="N166" s="284" t="str">
        <f t="shared" si="76"/>
        <v/>
      </c>
      <c r="O166" s="284" t="str">
        <f t="shared" si="76"/>
        <v/>
      </c>
      <c r="P166" s="284" t="str">
        <f t="shared" si="76"/>
        <v/>
      </c>
      <c r="Q166" s="284" t="str">
        <f t="shared" si="76"/>
        <v/>
      </c>
      <c r="R166" s="284" t="str">
        <f t="shared" si="76"/>
        <v/>
      </c>
      <c r="S166" s="311" t="str">
        <f t="shared" si="76"/>
        <v/>
      </c>
      <c r="T166" s="16"/>
    </row>
    <row r="167" spans="7:20" ht="20.100000000000001" customHeight="1" thickBot="1" x14ac:dyDescent="0.25">
      <c r="G167" s="15"/>
      <c r="H167" s="540"/>
      <c r="I167" s="541"/>
      <c r="J167" s="542"/>
      <c r="K167" s="198" t="s">
        <v>6</v>
      </c>
      <c r="L167" s="128" t="str">
        <f>IF(COUNTIF($I$124:$I$153,"Area vi")&lt;1,"",AVERAGEIF($I$124:$I$153,"Area vi",L$124:L$153))</f>
        <v/>
      </c>
      <c r="M167" s="284" t="str">
        <f t="shared" ref="M167:S167" si="77">IF(COUNTIF($I$124:$I$153,"Area vi")&lt;1,"",AVERAGEIF($I$124:$I$153,"Area vi",M$124:M$153))</f>
        <v/>
      </c>
      <c r="N167" s="284" t="str">
        <f t="shared" si="77"/>
        <v/>
      </c>
      <c r="O167" s="284" t="str">
        <f t="shared" si="77"/>
        <v/>
      </c>
      <c r="P167" s="284" t="str">
        <f t="shared" si="77"/>
        <v/>
      </c>
      <c r="Q167" s="284" t="str">
        <f t="shared" si="77"/>
        <v/>
      </c>
      <c r="R167" s="284" t="str">
        <f t="shared" si="77"/>
        <v/>
      </c>
      <c r="S167" s="311" t="str">
        <f t="shared" si="77"/>
        <v/>
      </c>
      <c r="T167" s="16"/>
    </row>
    <row r="168" spans="7:20" ht="20.100000000000001" customHeight="1" thickBot="1" x14ac:dyDescent="0.25">
      <c r="G168" s="15"/>
      <c r="H168" s="32"/>
      <c r="I168" s="33"/>
      <c r="J168" s="33"/>
      <c r="K168" s="192" t="s">
        <v>39</v>
      </c>
      <c r="L168" s="298" t="str">
        <f t="shared" ref="L168:S168" si="78">IF(COUNT(L162:L167)&lt;1,"", AVERAGE(L162:L167))</f>
        <v/>
      </c>
      <c r="M168" s="299" t="str">
        <f t="shared" si="78"/>
        <v/>
      </c>
      <c r="N168" s="299" t="str">
        <f t="shared" si="78"/>
        <v/>
      </c>
      <c r="O168" s="299" t="str">
        <f t="shared" si="78"/>
        <v/>
      </c>
      <c r="P168" s="333" t="str">
        <f t="shared" si="78"/>
        <v/>
      </c>
      <c r="Q168" s="299" t="str">
        <f t="shared" si="78"/>
        <v/>
      </c>
      <c r="R168" s="299" t="str">
        <f t="shared" si="78"/>
        <v/>
      </c>
      <c r="S168" s="313" t="str">
        <f t="shared" si="78"/>
        <v/>
      </c>
      <c r="T168" s="16"/>
    </row>
    <row r="169" spans="7:20" ht="20.100000000000001" customHeight="1" thickBot="1" x14ac:dyDescent="0.25">
      <c r="G169" s="20"/>
      <c r="H169" s="54"/>
      <c r="I169" s="54"/>
      <c r="J169" s="54"/>
      <c r="K169" s="193"/>
      <c r="L169" s="300"/>
      <c r="M169" s="300"/>
      <c r="N169" s="300"/>
      <c r="O169" s="300"/>
      <c r="P169" s="300"/>
      <c r="Q169" s="300"/>
      <c r="R169" s="300"/>
      <c r="S169" s="300"/>
      <c r="T169" s="18"/>
    </row>
    <row r="170" spans="7:20" ht="20.100000000000001" customHeight="1" x14ac:dyDescent="0.2">
      <c r="T170" s="11"/>
    </row>
    <row r="171" spans="7:20" ht="20.100000000000001" customHeight="1" x14ac:dyDescent="0.2">
      <c r="P171" s="145" t="s">
        <v>58</v>
      </c>
      <c r="T171" s="11"/>
    </row>
    <row r="172" spans="7:20" ht="20.100000000000001" customHeight="1" thickBot="1" x14ac:dyDescent="0.25">
      <c r="H172" s="38" t="s">
        <v>61</v>
      </c>
      <c r="T172" s="11"/>
    </row>
    <row r="173" spans="7:20" ht="20.100000000000001" customHeight="1" thickBot="1" x14ac:dyDescent="0.25">
      <c r="G173" s="12"/>
      <c r="H173" s="13"/>
      <c r="I173" s="13"/>
      <c r="J173" s="13"/>
      <c r="K173" s="191"/>
      <c r="L173" s="146"/>
      <c r="M173" s="146"/>
      <c r="N173" s="146"/>
      <c r="O173" s="146"/>
      <c r="P173" s="146"/>
      <c r="Q173" s="146"/>
      <c r="R173" s="146"/>
      <c r="S173" s="146"/>
      <c r="T173" s="14"/>
    </row>
    <row r="174" spans="7:20" ht="20.100000000000001" customHeight="1" x14ac:dyDescent="0.2">
      <c r="G174" s="15"/>
      <c r="H174" s="517"/>
      <c r="I174" s="183"/>
      <c r="J174" s="534"/>
      <c r="K174" s="556" t="s">
        <v>52</v>
      </c>
      <c r="L174" s="529" t="s">
        <v>397</v>
      </c>
      <c r="M174" s="530"/>
      <c r="N174" s="530"/>
      <c r="O174" s="530"/>
      <c r="P174" s="530"/>
      <c r="Q174" s="530"/>
      <c r="R174" s="530"/>
      <c r="S174" s="555"/>
      <c r="T174" s="16"/>
    </row>
    <row r="175" spans="7:20" ht="55.5" customHeight="1" thickBot="1" x14ac:dyDescent="0.25">
      <c r="G175" s="15"/>
      <c r="H175" s="518"/>
      <c r="I175" s="182"/>
      <c r="J175" s="535"/>
      <c r="K175" s="557"/>
      <c r="L175" s="279" t="s">
        <v>261</v>
      </c>
      <c r="M175" s="307" t="s">
        <v>262</v>
      </c>
      <c r="N175" s="307" t="s">
        <v>263</v>
      </c>
      <c r="O175" s="308" t="s">
        <v>260</v>
      </c>
      <c r="P175" s="308" t="s">
        <v>264</v>
      </c>
      <c r="Q175" s="308" t="s">
        <v>265</v>
      </c>
      <c r="R175" s="200" t="s">
        <v>266</v>
      </c>
      <c r="S175" s="309" t="s">
        <v>267</v>
      </c>
      <c r="T175" s="16"/>
    </row>
    <row r="176" spans="7:20" ht="20.100000000000001" customHeight="1" x14ac:dyDescent="0.2">
      <c r="G176" s="15"/>
      <c r="H176" s="175"/>
      <c r="I176" s="176"/>
      <c r="J176" s="184"/>
      <c r="K176" s="188" t="str">
        <f t="shared" ref="K176:K181" si="79">K162</f>
        <v>Area i</v>
      </c>
      <c r="L176" s="297" t="str">
        <f>IF(L162="","",L162*'PR details'!$G4)</f>
        <v/>
      </c>
      <c r="M176" s="280" t="str">
        <f>IF(M162="","",M162*'PR details'!$G4)</f>
        <v/>
      </c>
      <c r="N176" s="280" t="str">
        <f>IF(N162="","",N162*'PR details'!$G4)</f>
        <v/>
      </c>
      <c r="O176" s="280" t="str">
        <f>IF(O162="","",O162*'PR details'!$G4)</f>
        <v/>
      </c>
      <c r="P176" s="280" t="str">
        <f>IF(P162="","",P162*'PR details'!$G4)</f>
        <v/>
      </c>
      <c r="Q176" s="280" t="str">
        <f>IF(Q162="","",Q162*'PR details'!$G4)</f>
        <v/>
      </c>
      <c r="R176" s="280" t="str">
        <f>IF(R162="","",R162*'PR details'!$G4)</f>
        <v/>
      </c>
      <c r="S176" s="310" t="str">
        <f>IF(S162="","",S162*'PR details'!$G4)</f>
        <v/>
      </c>
      <c r="T176" s="16"/>
    </row>
    <row r="177" spans="7:20" ht="20.100000000000001" customHeight="1" x14ac:dyDescent="0.2">
      <c r="G177" s="15"/>
      <c r="H177" s="175"/>
      <c r="I177" s="176"/>
      <c r="J177" s="184"/>
      <c r="K177" s="189" t="str">
        <f t="shared" si="79"/>
        <v>Area ii</v>
      </c>
      <c r="L177" s="127" t="str">
        <f>IF(L163="","",L163*'PR details'!$G5)</f>
        <v/>
      </c>
      <c r="M177" s="284" t="str">
        <f>IF(M163="","",M163*'PR details'!$G5)</f>
        <v/>
      </c>
      <c r="N177" s="284" t="str">
        <f>IF(N163="","",N163*'PR details'!$G5)</f>
        <v/>
      </c>
      <c r="O177" s="284" t="str">
        <f>IF(O163="","",O163*'PR details'!$G5)</f>
        <v/>
      </c>
      <c r="P177" s="284" t="str">
        <f>IF(P163="","",P163*'PR details'!$G5)</f>
        <v/>
      </c>
      <c r="Q177" s="284" t="str">
        <f>IF(Q163="","",Q163*'PR details'!$G5)</f>
        <v/>
      </c>
      <c r="R177" s="284" t="str">
        <f>IF(R163="","",R163*'PR details'!$G5)</f>
        <v/>
      </c>
      <c r="S177" s="311" t="str">
        <f>IF(S163="","",S163*'PR details'!$G5)</f>
        <v/>
      </c>
      <c r="T177" s="16"/>
    </row>
    <row r="178" spans="7:20" ht="20.100000000000001" customHeight="1" x14ac:dyDescent="0.2">
      <c r="G178" s="15"/>
      <c r="H178" s="175"/>
      <c r="I178" s="176"/>
      <c r="J178" s="184"/>
      <c r="K178" s="189" t="str">
        <f t="shared" si="79"/>
        <v>Area iii</v>
      </c>
      <c r="L178" s="127" t="str">
        <f>IF(L164="","",L164*'PR details'!$G6)</f>
        <v/>
      </c>
      <c r="M178" s="284" t="str">
        <f>IF(M164="","",M164*'PR details'!$G6)</f>
        <v/>
      </c>
      <c r="N178" s="284" t="str">
        <f>IF(N164="","",N164*'PR details'!$G6)</f>
        <v/>
      </c>
      <c r="O178" s="284" t="str">
        <f>IF(O164="","",O164*'PR details'!$G6)</f>
        <v/>
      </c>
      <c r="P178" s="284" t="str">
        <f>IF(P164="","",P164*'PR details'!$G6)</f>
        <v/>
      </c>
      <c r="Q178" s="284" t="str">
        <f>IF(Q164="","",Q164*'PR details'!$G6)</f>
        <v/>
      </c>
      <c r="R178" s="284" t="str">
        <f>IF(R164="","",R164*'PR details'!$G6)</f>
        <v/>
      </c>
      <c r="S178" s="311" t="str">
        <f>IF(S164="","",S164*'PR details'!$G6)</f>
        <v/>
      </c>
      <c r="T178" s="16"/>
    </row>
    <row r="179" spans="7:20" ht="20.100000000000001" customHeight="1" x14ac:dyDescent="0.2">
      <c r="G179" s="15"/>
      <c r="H179" s="175"/>
      <c r="I179" s="176"/>
      <c r="J179" s="184"/>
      <c r="K179" s="189" t="str">
        <f t="shared" si="79"/>
        <v>Area iv</v>
      </c>
      <c r="L179" s="127" t="str">
        <f>IF(L165="","",L165*'PR details'!$G7)</f>
        <v/>
      </c>
      <c r="M179" s="284" t="str">
        <f>IF(M165="","",M165*'PR details'!$G7)</f>
        <v/>
      </c>
      <c r="N179" s="284" t="str">
        <f>IF(N165="","",N165*'PR details'!$G7)</f>
        <v/>
      </c>
      <c r="O179" s="284" t="str">
        <f>IF(O165="","",O165*'PR details'!$G7)</f>
        <v/>
      </c>
      <c r="P179" s="284" t="str">
        <f>IF(P165="","",P165*'PR details'!$G7)</f>
        <v/>
      </c>
      <c r="Q179" s="284" t="str">
        <f>IF(Q165="","",Q165*'PR details'!$G7)</f>
        <v/>
      </c>
      <c r="R179" s="284" t="str">
        <f>IF(R165="","",R165*'PR details'!$G7)</f>
        <v/>
      </c>
      <c r="S179" s="311" t="str">
        <f>IF(S165="","",S165*'PR details'!$G7)</f>
        <v/>
      </c>
      <c r="T179" s="16"/>
    </row>
    <row r="180" spans="7:20" ht="20.100000000000001" customHeight="1" x14ac:dyDescent="0.2">
      <c r="G180" s="15"/>
      <c r="H180" s="175"/>
      <c r="I180" s="176"/>
      <c r="J180" s="184"/>
      <c r="K180" s="189" t="str">
        <f t="shared" si="79"/>
        <v>Area v</v>
      </c>
      <c r="L180" s="127" t="str">
        <f>IF(L166="","",L166*'PR details'!$G8)</f>
        <v/>
      </c>
      <c r="M180" s="284" t="str">
        <f>IF(M166="","",M166*'PR details'!$G8)</f>
        <v/>
      </c>
      <c r="N180" s="284" t="str">
        <f>IF(N166="","",N166*'PR details'!$G8)</f>
        <v/>
      </c>
      <c r="O180" s="284" t="str">
        <f>IF(O166="","",O166*'PR details'!$G8)</f>
        <v/>
      </c>
      <c r="P180" s="284" t="str">
        <f>IF(P166="","",P166*'PR details'!$G8)</f>
        <v/>
      </c>
      <c r="Q180" s="284" t="str">
        <f>IF(Q166="","",Q166*'PR details'!$G8)</f>
        <v/>
      </c>
      <c r="R180" s="284" t="str">
        <f>IF(R166="","",R166*'PR details'!$G8)</f>
        <v/>
      </c>
      <c r="S180" s="311" t="str">
        <f>IF(S166="","",S166*'PR details'!$G8)</f>
        <v/>
      </c>
      <c r="T180" s="16"/>
    </row>
    <row r="181" spans="7:20" ht="20.100000000000001" customHeight="1" thickBot="1" x14ac:dyDescent="0.25">
      <c r="G181" s="15"/>
      <c r="H181" s="175"/>
      <c r="I181" s="176"/>
      <c r="J181" s="184"/>
      <c r="K181" s="189" t="str">
        <f t="shared" si="79"/>
        <v>Area vi</v>
      </c>
      <c r="L181" s="128" t="str">
        <f>IF(L167="","",L167*'PR details'!$G9)</f>
        <v/>
      </c>
      <c r="M181" s="284" t="str">
        <f>IF(M167="","",M167*'PR details'!$G9)</f>
        <v/>
      </c>
      <c r="N181" s="284" t="str">
        <f>IF(N167="","",N167*'PR details'!$G9)</f>
        <v/>
      </c>
      <c r="O181" s="284" t="str">
        <f>IF(O167="","",O167*'PR details'!$G9)</f>
        <v/>
      </c>
      <c r="P181" s="284" t="str">
        <f>IF(P167="","",P167*'PR details'!$G9)</f>
        <v/>
      </c>
      <c r="Q181" s="284" t="str">
        <f>IF(Q167="","",Q167*'PR details'!$G9)</f>
        <v/>
      </c>
      <c r="R181" s="284" t="str">
        <f>IF(R167="","",R167*'PR details'!$G9)</f>
        <v/>
      </c>
      <c r="S181" s="311" t="str">
        <f>IF(S167="","",S167*'PR details'!$G9)</f>
        <v/>
      </c>
      <c r="T181" s="16"/>
    </row>
    <row r="182" spans="7:20" ht="20.100000000000001" customHeight="1" thickBot="1" x14ac:dyDescent="0.25">
      <c r="G182" s="20"/>
      <c r="H182" s="54"/>
      <c r="I182" s="54"/>
      <c r="J182" s="54"/>
      <c r="K182" s="193"/>
      <c r="L182" s="300"/>
      <c r="M182" s="300"/>
      <c r="N182" s="300"/>
      <c r="O182" s="300"/>
      <c r="P182" s="300"/>
      <c r="Q182" s="300"/>
      <c r="R182" s="300"/>
      <c r="S182" s="300"/>
      <c r="T182" s="18"/>
    </row>
    <row r="183" spans="7:20" ht="20.100000000000001" customHeight="1" x14ac:dyDescent="0.2">
      <c r="T183" s="11"/>
    </row>
    <row r="184" spans="7:20" ht="20.100000000000001" customHeight="1" x14ac:dyDescent="0.2">
      <c r="P184" s="305"/>
      <c r="T184" s="11"/>
    </row>
    <row r="185" spans="7:20" ht="20.100000000000001" customHeight="1" thickBot="1" x14ac:dyDescent="0.25">
      <c r="H185" s="38" t="s">
        <v>393</v>
      </c>
      <c r="T185" s="11"/>
    </row>
    <row r="186" spans="7:20" ht="20.100000000000001" customHeight="1" thickBot="1" x14ac:dyDescent="0.25">
      <c r="G186" s="12"/>
      <c r="H186" s="13"/>
      <c r="I186" s="13"/>
      <c r="J186" s="13"/>
      <c r="K186" s="191"/>
      <c r="L186" s="146"/>
      <c r="M186" s="146"/>
      <c r="N186" s="146"/>
      <c r="O186" s="146"/>
      <c r="P186" s="146"/>
      <c r="Q186" s="146"/>
      <c r="R186" s="146"/>
      <c r="S186" s="146"/>
      <c r="T186" s="14"/>
    </row>
    <row r="187" spans="7:20" ht="20.100000000000001" customHeight="1" x14ac:dyDescent="0.2">
      <c r="G187" s="15"/>
      <c r="H187" s="517"/>
      <c r="I187" s="515"/>
      <c r="J187" s="515"/>
      <c r="K187" s="534"/>
      <c r="L187" s="529" t="s">
        <v>397</v>
      </c>
      <c r="M187" s="530"/>
      <c r="N187" s="530"/>
      <c r="O187" s="530"/>
      <c r="P187" s="530"/>
      <c r="Q187" s="530"/>
      <c r="R187" s="530"/>
      <c r="S187" s="555"/>
      <c r="T187" s="16"/>
    </row>
    <row r="188" spans="7:20" ht="49.5" customHeight="1" thickBot="1" x14ac:dyDescent="0.25">
      <c r="G188" s="15"/>
      <c r="H188" s="518"/>
      <c r="I188" s="516"/>
      <c r="J188" s="516"/>
      <c r="K188" s="535"/>
      <c r="L188" s="279" t="s">
        <v>261</v>
      </c>
      <c r="M188" s="307" t="s">
        <v>262</v>
      </c>
      <c r="N188" s="307" t="s">
        <v>263</v>
      </c>
      <c r="O188" s="308" t="s">
        <v>260</v>
      </c>
      <c r="P188" s="308" t="s">
        <v>264</v>
      </c>
      <c r="Q188" s="308" t="s">
        <v>265</v>
      </c>
      <c r="R188" s="200" t="s">
        <v>266</v>
      </c>
      <c r="S188" s="309" t="s">
        <v>267</v>
      </c>
      <c r="T188" s="16"/>
    </row>
    <row r="189" spans="7:20" ht="20.100000000000001" customHeight="1" thickBot="1" x14ac:dyDescent="0.25">
      <c r="G189" s="15"/>
      <c r="H189" s="540"/>
      <c r="I189" s="541"/>
      <c r="J189" s="541"/>
      <c r="K189" s="542"/>
      <c r="L189" s="297" t="str">
        <f t="shared" ref="L189:S189" si="80">IF(COUNT(L176:L181)&lt;1,"",SUM(L176:L181))</f>
        <v/>
      </c>
      <c r="M189" s="280" t="str">
        <f t="shared" si="80"/>
        <v/>
      </c>
      <c r="N189" s="280" t="str">
        <f t="shared" si="80"/>
        <v/>
      </c>
      <c r="O189" s="280" t="str">
        <f t="shared" si="80"/>
        <v/>
      </c>
      <c r="P189" s="280" t="str">
        <f t="shared" si="80"/>
        <v/>
      </c>
      <c r="Q189" s="280" t="str">
        <f t="shared" si="80"/>
        <v/>
      </c>
      <c r="R189" s="280" t="str">
        <f t="shared" si="80"/>
        <v/>
      </c>
      <c r="S189" s="310" t="str">
        <f t="shared" si="80"/>
        <v/>
      </c>
      <c r="T189" s="16"/>
    </row>
    <row r="190" spans="7:20" ht="20.100000000000001" customHeight="1" thickBot="1" x14ac:dyDescent="0.25">
      <c r="G190" s="20"/>
      <c r="H190" s="54"/>
      <c r="I190" s="54"/>
      <c r="J190" s="54"/>
      <c r="K190" s="193"/>
      <c r="L190" s="300"/>
      <c r="M190" s="300"/>
      <c r="N190" s="300"/>
      <c r="O190" s="300"/>
      <c r="P190" s="300"/>
      <c r="Q190" s="300"/>
      <c r="R190" s="300"/>
      <c r="S190" s="300"/>
      <c r="T190" s="18"/>
    </row>
    <row r="191" spans="7:20" ht="20.100000000000001" customHeight="1" x14ac:dyDescent="0.2"/>
    <row r="192" spans="7:20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password="D3E8" sheet="1" objects="1" scenarios="1"/>
  <mergeCells count="28">
    <mergeCell ref="L187:S187"/>
    <mergeCell ref="L160:S160"/>
    <mergeCell ref="H187:K189"/>
    <mergeCell ref="H174:H175"/>
    <mergeCell ref="J174:J175"/>
    <mergeCell ref="K174:K175"/>
    <mergeCell ref="L174:S174"/>
    <mergeCell ref="H160:J167"/>
    <mergeCell ref="H84:H85"/>
    <mergeCell ref="I84:I85"/>
    <mergeCell ref="J84:J85"/>
    <mergeCell ref="K84:K85"/>
    <mergeCell ref="L84:S84"/>
    <mergeCell ref="H122:H123"/>
    <mergeCell ref="I122:I123"/>
    <mergeCell ref="J122:J123"/>
    <mergeCell ref="K122:K123"/>
    <mergeCell ref="L122:S122"/>
    <mergeCell ref="H6:H7"/>
    <mergeCell ref="I6:I7"/>
    <mergeCell ref="J6:J7"/>
    <mergeCell ref="K6:K7"/>
    <mergeCell ref="L6:S6"/>
    <mergeCell ref="L46:S46"/>
    <mergeCell ref="H46:H47"/>
    <mergeCell ref="I46:I47"/>
    <mergeCell ref="J46:J47"/>
    <mergeCell ref="K46:K47"/>
  </mergeCells>
  <conditionalFormatting sqref="L8:N37 P8:Q37 S8:S37">
    <cfRule type="cellIs" priority="10" stopIfTrue="1" operator="equal">
      <formula>""</formula>
    </cfRule>
  </conditionalFormatting>
  <conditionalFormatting sqref="O8:O37">
    <cfRule type="cellIs" priority="7" stopIfTrue="1" operator="equal">
      <formula>""</formula>
    </cfRule>
  </conditionalFormatting>
  <conditionalFormatting sqref="O8:O37">
    <cfRule type="cellIs" dxfId="10" priority="8" operator="greaterThanOrEqual">
      <formula>O$40</formula>
    </cfRule>
  </conditionalFormatting>
  <conditionalFormatting sqref="R8:R37">
    <cfRule type="cellIs" priority="5" stopIfTrue="1" operator="equal">
      <formula>""</formula>
    </cfRule>
  </conditionalFormatting>
  <conditionalFormatting sqref="R8:R37">
    <cfRule type="cellIs" dxfId="9" priority="6" operator="greaterThanOrEqual">
      <formula>R$40</formula>
    </cfRule>
  </conditionalFormatting>
  <conditionalFormatting sqref="L8:S37">
    <cfRule type="cellIs" dxfId="8" priority="4" stopIfTrue="1" operator="equal">
      <formula>"ERROR"</formula>
    </cfRule>
  </conditionalFormatting>
  <conditionalFormatting sqref="L38:S38">
    <cfRule type="cellIs" priority="3" stopIfTrue="1" operator="equal">
      <formula>""</formula>
    </cfRule>
  </conditionalFormatting>
  <conditionalFormatting sqref="L38:S38">
    <cfRule type="cellIs" dxfId="7" priority="2" stopIfTrue="1" operator="equal">
      <formula>"ERROR"</formula>
    </cfRule>
  </conditionalFormatting>
  <conditionalFormatting sqref="J8:J37">
    <cfRule type="cellIs" dxfId="6" priority="1" stopIfTrue="1" operator="equal">
      <formula>""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/>
  </sheetPr>
  <dimension ref="B1:Y41"/>
  <sheetViews>
    <sheetView zoomScale="70" zoomScaleNormal="70" workbookViewId="0">
      <selection activeCell="I8" sqref="I8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31.88671875" style="11" customWidth="1"/>
    <col min="5" max="5" width="2.88671875" style="11" customWidth="1"/>
    <col min="6" max="6" width="10.77734375" style="11" customWidth="1"/>
    <col min="7" max="7" width="3.21875" style="11" customWidth="1"/>
    <col min="8" max="10" width="14.6640625" style="11" customWidth="1"/>
    <col min="11" max="16" width="20.77734375" style="138" customWidth="1"/>
    <col min="17" max="17" width="24.21875" style="138" customWidth="1"/>
    <col min="18" max="22" width="20.77734375" style="138" customWidth="1"/>
    <col min="23" max="23" width="2.88671875" style="11" customWidth="1"/>
    <col min="24" max="24" width="8.88671875" style="11"/>
    <col min="25" max="25" width="31.44140625" style="11" customWidth="1"/>
    <col min="26" max="16384" width="8.88671875" style="11"/>
  </cols>
  <sheetData>
    <row r="1" spans="2:25" ht="12" customHeight="1" x14ac:dyDescent="0.2"/>
    <row r="2" spans="2:25" ht="20.100000000000001" customHeight="1" x14ac:dyDescent="0.2">
      <c r="B2" s="37" t="s">
        <v>315</v>
      </c>
    </row>
    <row r="3" spans="2:25" ht="20.100000000000001" customHeight="1" x14ac:dyDescent="0.2">
      <c r="B3" s="37"/>
    </row>
    <row r="4" spans="2:25" ht="20.100000000000001" customHeight="1" thickBot="1" x14ac:dyDescent="0.25">
      <c r="B4" s="22" t="s">
        <v>40</v>
      </c>
      <c r="H4" s="38" t="s">
        <v>375</v>
      </c>
    </row>
    <row r="5" spans="2:25" ht="20.100000000000001" customHeight="1" thickBot="1" x14ac:dyDescent="0.25">
      <c r="B5" s="23" t="s">
        <v>185</v>
      </c>
      <c r="G5" s="12"/>
      <c r="H5" s="13"/>
      <c r="I5" s="13"/>
      <c r="J5" s="13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4"/>
    </row>
    <row r="6" spans="2:25" ht="20.100000000000001" customHeight="1" x14ac:dyDescent="0.2">
      <c r="B6" s="23" t="s">
        <v>85</v>
      </c>
      <c r="G6" s="15"/>
      <c r="H6" s="473" t="s">
        <v>38</v>
      </c>
      <c r="I6" s="476" t="s">
        <v>52</v>
      </c>
      <c r="J6" s="500" t="s">
        <v>63</v>
      </c>
      <c r="K6" s="506" t="s">
        <v>399</v>
      </c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8"/>
      <c r="W6" s="16"/>
    </row>
    <row r="7" spans="2:25" ht="48" customHeight="1" thickBot="1" x14ac:dyDescent="0.25">
      <c r="B7" s="23" t="s">
        <v>86</v>
      </c>
      <c r="G7" s="15"/>
      <c r="H7" s="475"/>
      <c r="I7" s="478"/>
      <c r="J7" s="501"/>
      <c r="K7" s="91" t="s">
        <v>198</v>
      </c>
      <c r="L7" s="92" t="s">
        <v>197</v>
      </c>
      <c r="M7" s="92" t="s">
        <v>199</v>
      </c>
      <c r="N7" s="93" t="s">
        <v>200</v>
      </c>
      <c r="O7" s="93" t="s">
        <v>201</v>
      </c>
      <c r="P7" s="93" t="s">
        <v>202</v>
      </c>
      <c r="Q7" s="144" t="s">
        <v>372</v>
      </c>
      <c r="R7" s="140" t="s">
        <v>203</v>
      </c>
      <c r="S7" s="92" t="s">
        <v>204</v>
      </c>
      <c r="T7" s="140" t="s">
        <v>205</v>
      </c>
      <c r="U7" s="140" t="s">
        <v>206</v>
      </c>
      <c r="V7" s="227" t="s">
        <v>207</v>
      </c>
      <c r="W7" s="16"/>
    </row>
    <row r="8" spans="2:25" ht="20.100000000000001" customHeight="1" x14ac:dyDescent="0.2">
      <c r="B8" s="23" t="s">
        <v>400</v>
      </c>
      <c r="G8" s="15"/>
      <c r="H8" s="282"/>
      <c r="I8" s="281"/>
      <c r="J8" s="281"/>
      <c r="K8" s="282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92"/>
      <c r="W8" s="16"/>
      <c r="X8" s="138"/>
      <c r="Y8" s="123"/>
    </row>
    <row r="9" spans="2:25" ht="20.100000000000001" customHeight="1" x14ac:dyDescent="0.2">
      <c r="B9" s="23" t="s">
        <v>388</v>
      </c>
      <c r="G9" s="15"/>
      <c r="H9" s="285"/>
      <c r="I9" s="278"/>
      <c r="J9" s="278"/>
      <c r="K9" s="285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93"/>
      <c r="W9" s="16"/>
      <c r="Y9" s="123"/>
    </row>
    <row r="10" spans="2:25" ht="20.100000000000001" customHeight="1" x14ac:dyDescent="0.2">
      <c r="B10" s="23" t="s">
        <v>389</v>
      </c>
      <c r="G10" s="15"/>
      <c r="H10" s="285"/>
      <c r="I10" s="278"/>
      <c r="J10" s="278"/>
      <c r="K10" s="285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93"/>
      <c r="W10" s="16"/>
      <c r="Y10" s="124"/>
    </row>
    <row r="11" spans="2:25" ht="20.100000000000001" customHeight="1" x14ac:dyDescent="0.2">
      <c r="B11" s="23" t="s">
        <v>380</v>
      </c>
      <c r="G11" s="15"/>
      <c r="H11" s="285"/>
      <c r="I11" s="278"/>
      <c r="J11" s="278"/>
      <c r="K11" s="285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93"/>
      <c r="W11" s="16"/>
      <c r="Y11" s="124"/>
    </row>
    <row r="12" spans="2:25" ht="20.100000000000001" customHeight="1" x14ac:dyDescent="0.2">
      <c r="B12" s="23"/>
      <c r="G12" s="15"/>
      <c r="H12" s="285"/>
      <c r="I12" s="278"/>
      <c r="J12" s="278"/>
      <c r="K12" s="285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93"/>
      <c r="W12" s="16"/>
      <c r="Y12" s="124"/>
    </row>
    <row r="13" spans="2:25" ht="20.100000000000001" customHeight="1" x14ac:dyDescent="0.2">
      <c r="G13" s="15"/>
      <c r="H13" s="285"/>
      <c r="I13" s="278"/>
      <c r="J13" s="278"/>
      <c r="K13" s="285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93"/>
      <c r="W13" s="16"/>
      <c r="Y13" s="123"/>
    </row>
    <row r="14" spans="2:25" ht="20.100000000000001" customHeight="1" thickBot="1" x14ac:dyDescent="0.25">
      <c r="B14" s="22" t="s">
        <v>54</v>
      </c>
      <c r="G14" s="15"/>
      <c r="H14" s="285"/>
      <c r="I14" s="278"/>
      <c r="J14" s="278"/>
      <c r="K14" s="285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93"/>
      <c r="W14" s="16"/>
      <c r="Y14" s="123"/>
    </row>
    <row r="15" spans="2:25" ht="20.100000000000001" customHeight="1" thickBot="1" x14ac:dyDescent="0.25">
      <c r="B15" s="12"/>
      <c r="C15" s="13"/>
      <c r="D15" s="13"/>
      <c r="E15" s="14"/>
      <c r="G15" s="15"/>
      <c r="H15" s="285"/>
      <c r="I15" s="278"/>
      <c r="J15" s="278"/>
      <c r="K15" s="285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93"/>
      <c r="W15" s="16"/>
      <c r="Y15" s="124"/>
    </row>
    <row r="16" spans="2:25" ht="20.100000000000001" customHeight="1" x14ac:dyDescent="0.2">
      <c r="B16" s="15"/>
      <c r="C16" s="45" t="s">
        <v>55</v>
      </c>
      <c r="D16" s="57"/>
      <c r="E16" s="16"/>
      <c r="G16" s="15"/>
      <c r="H16" s="285"/>
      <c r="I16" s="278"/>
      <c r="J16" s="278"/>
      <c r="K16" s="285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93"/>
      <c r="W16" s="16"/>
      <c r="Y16" s="123"/>
    </row>
    <row r="17" spans="2:25" ht="20.100000000000001" customHeight="1" thickBot="1" x14ac:dyDescent="0.25">
      <c r="B17" s="15"/>
      <c r="C17" s="46" t="s">
        <v>56</v>
      </c>
      <c r="D17" s="81"/>
      <c r="E17" s="16"/>
      <c r="G17" s="15"/>
      <c r="H17" s="285"/>
      <c r="I17" s="278"/>
      <c r="J17" s="278"/>
      <c r="K17" s="285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93"/>
      <c r="W17" s="16"/>
      <c r="Y17" s="123"/>
    </row>
    <row r="18" spans="2:25" ht="20.100000000000001" customHeight="1" thickBot="1" x14ac:dyDescent="0.25">
      <c r="B18" s="20"/>
      <c r="C18" s="17"/>
      <c r="D18" s="17"/>
      <c r="E18" s="18"/>
      <c r="G18" s="15"/>
      <c r="H18" s="285"/>
      <c r="I18" s="278"/>
      <c r="J18" s="278"/>
      <c r="K18" s="285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93"/>
      <c r="W18" s="16"/>
      <c r="Y18" s="123"/>
    </row>
    <row r="19" spans="2:25" ht="20.100000000000001" customHeight="1" x14ac:dyDescent="0.2">
      <c r="G19" s="15"/>
      <c r="H19" s="285"/>
      <c r="I19" s="278"/>
      <c r="J19" s="278"/>
      <c r="K19" s="285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93"/>
      <c r="W19" s="16"/>
      <c r="Y19" s="123"/>
    </row>
    <row r="20" spans="2:25" ht="20.100000000000001" customHeight="1" x14ac:dyDescent="0.2">
      <c r="G20" s="15"/>
      <c r="H20" s="285"/>
      <c r="I20" s="278"/>
      <c r="J20" s="278"/>
      <c r="K20" s="285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93"/>
      <c r="W20" s="16"/>
      <c r="Y20" s="123"/>
    </row>
    <row r="21" spans="2:25" ht="20.100000000000001" customHeight="1" x14ac:dyDescent="0.2">
      <c r="G21" s="15"/>
      <c r="H21" s="285"/>
      <c r="I21" s="278"/>
      <c r="J21" s="278"/>
      <c r="K21" s="285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93"/>
      <c r="W21" s="16"/>
      <c r="Y21" s="124"/>
    </row>
    <row r="22" spans="2:25" ht="20.100000000000001" customHeight="1" x14ac:dyDescent="0.2">
      <c r="G22" s="15"/>
      <c r="H22" s="285"/>
      <c r="I22" s="278"/>
      <c r="J22" s="278"/>
      <c r="K22" s="285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93"/>
      <c r="W22" s="16"/>
      <c r="Y22" s="124"/>
    </row>
    <row r="23" spans="2:25" ht="20.100000000000001" customHeight="1" x14ac:dyDescent="0.2">
      <c r="G23" s="15"/>
      <c r="H23" s="285"/>
      <c r="I23" s="278"/>
      <c r="J23" s="278"/>
      <c r="K23" s="285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93"/>
      <c r="W23" s="16"/>
      <c r="Y23" s="123"/>
    </row>
    <row r="24" spans="2:25" ht="20.100000000000001" customHeight="1" x14ac:dyDescent="0.2">
      <c r="G24" s="15"/>
      <c r="H24" s="285"/>
      <c r="I24" s="278"/>
      <c r="J24" s="278"/>
      <c r="K24" s="285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93"/>
      <c r="W24" s="16"/>
      <c r="Y24" s="124"/>
    </row>
    <row r="25" spans="2:25" ht="20.100000000000001" customHeight="1" x14ac:dyDescent="0.2">
      <c r="G25" s="15"/>
      <c r="H25" s="285"/>
      <c r="I25" s="278"/>
      <c r="J25" s="278"/>
      <c r="K25" s="285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93"/>
      <c r="W25" s="16"/>
      <c r="Y25" s="123"/>
    </row>
    <row r="26" spans="2:25" ht="20.100000000000001" customHeight="1" x14ac:dyDescent="0.2">
      <c r="G26" s="15"/>
      <c r="H26" s="285"/>
      <c r="I26" s="278"/>
      <c r="J26" s="278"/>
      <c r="K26" s="285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93"/>
      <c r="W26" s="16"/>
      <c r="Y26" s="123"/>
    </row>
    <row r="27" spans="2:25" ht="20.100000000000001" customHeight="1" x14ac:dyDescent="0.2">
      <c r="G27" s="15"/>
      <c r="H27" s="285"/>
      <c r="I27" s="278"/>
      <c r="J27" s="278"/>
      <c r="K27" s="285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93"/>
      <c r="W27" s="16"/>
      <c r="Y27" s="124"/>
    </row>
    <row r="28" spans="2:25" ht="20.100000000000001" customHeight="1" x14ac:dyDescent="0.2">
      <c r="G28" s="15"/>
      <c r="H28" s="285"/>
      <c r="I28" s="278"/>
      <c r="J28" s="278"/>
      <c r="K28" s="285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93"/>
      <c r="W28" s="16"/>
      <c r="Y28" s="124"/>
    </row>
    <row r="29" spans="2:25" ht="20.100000000000001" customHeight="1" x14ac:dyDescent="0.2">
      <c r="G29" s="15"/>
      <c r="H29" s="285"/>
      <c r="I29" s="278"/>
      <c r="J29" s="278"/>
      <c r="K29" s="285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93"/>
      <c r="W29" s="16"/>
      <c r="Y29" s="123"/>
    </row>
    <row r="30" spans="2:25" ht="20.100000000000001" customHeight="1" x14ac:dyDescent="0.2">
      <c r="G30" s="15"/>
      <c r="H30" s="285"/>
      <c r="I30" s="278"/>
      <c r="J30" s="278"/>
      <c r="K30" s="285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360"/>
      <c r="W30" s="16"/>
      <c r="Y30" s="123"/>
    </row>
    <row r="31" spans="2:25" ht="20.100000000000001" customHeight="1" x14ac:dyDescent="0.2">
      <c r="G31" s="15"/>
      <c r="H31" s="285"/>
      <c r="I31" s="278"/>
      <c r="J31" s="278"/>
      <c r="K31" s="285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360"/>
      <c r="W31" s="16"/>
    </row>
    <row r="32" spans="2:25" ht="20.100000000000001" customHeight="1" x14ac:dyDescent="0.2">
      <c r="G32" s="15"/>
      <c r="H32" s="285"/>
      <c r="I32" s="278"/>
      <c r="J32" s="278"/>
      <c r="K32" s="285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360"/>
      <c r="W32" s="16"/>
    </row>
    <row r="33" spans="7:23" ht="20.100000000000001" customHeight="1" x14ac:dyDescent="0.2">
      <c r="G33" s="15"/>
      <c r="H33" s="285"/>
      <c r="I33" s="278"/>
      <c r="J33" s="278"/>
      <c r="K33" s="285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360"/>
      <c r="W33" s="16"/>
    </row>
    <row r="34" spans="7:23" ht="20.100000000000001" customHeight="1" x14ac:dyDescent="0.2">
      <c r="G34" s="15"/>
      <c r="H34" s="285"/>
      <c r="I34" s="278"/>
      <c r="J34" s="278"/>
      <c r="K34" s="285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360"/>
      <c r="W34" s="16"/>
    </row>
    <row r="35" spans="7:23" ht="20.100000000000001" customHeight="1" x14ac:dyDescent="0.2">
      <c r="G35" s="15"/>
      <c r="H35" s="285"/>
      <c r="I35" s="278"/>
      <c r="J35" s="278"/>
      <c r="K35" s="285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360"/>
      <c r="W35" s="16"/>
    </row>
    <row r="36" spans="7:23" ht="20.100000000000001" customHeight="1" x14ac:dyDescent="0.2">
      <c r="G36" s="15"/>
      <c r="H36" s="285"/>
      <c r="I36" s="278"/>
      <c r="J36" s="278"/>
      <c r="K36" s="285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360"/>
      <c r="W36" s="16"/>
    </row>
    <row r="37" spans="7:23" ht="20.100000000000001" customHeight="1" thickBot="1" x14ac:dyDescent="0.25">
      <c r="G37" s="15"/>
      <c r="H37" s="288"/>
      <c r="I37" s="287"/>
      <c r="J37" s="287"/>
      <c r="K37" s="288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361"/>
      <c r="W37" s="16"/>
    </row>
    <row r="38" spans="7:23" ht="20.100000000000001" customHeight="1" thickBot="1" x14ac:dyDescent="0.25">
      <c r="G38" s="15"/>
      <c r="H38" s="519" t="s">
        <v>51</v>
      </c>
      <c r="I38" s="520"/>
      <c r="J38" s="521"/>
      <c r="K38" s="289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62"/>
      <c r="W38" s="16"/>
    </row>
    <row r="39" spans="7:23" ht="20.100000000000001" customHeight="1" thickBot="1" x14ac:dyDescent="0.25">
      <c r="G39" s="20"/>
      <c r="H39" s="17"/>
      <c r="I39" s="17"/>
      <c r="J39" s="17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8"/>
    </row>
    <row r="41" spans="7:23" ht="20.100000000000001" customHeight="1" x14ac:dyDescent="0.2">
      <c r="K41" s="226"/>
    </row>
  </sheetData>
  <sheetProtection password="D3E8" sheet="1" objects="1" scenarios="1" selectLockedCells="1"/>
  <mergeCells count="5">
    <mergeCell ref="K6:V6"/>
    <mergeCell ref="H38:J38"/>
    <mergeCell ref="H6:H7"/>
    <mergeCell ref="I6:I7"/>
    <mergeCell ref="J6:J7"/>
  </mergeCells>
  <conditionalFormatting sqref="K38:V38 D16:D17 J8:V37">
    <cfRule type="cellIs" dxfId="5" priority="2" stopIfTrue="1" operator="equal">
      <formula>""</formula>
    </cfRule>
  </conditionalFormatting>
  <conditionalFormatting sqref="K8:V37">
    <cfRule type="cellIs" priority="3" stopIfTrue="1" operator="between">
      <formula>K$38</formula>
      <formula>100000000000000</formula>
    </cfRule>
    <cfRule type="cellIs" dxfId="4" priority="6" stopIfTrue="1" operator="lessThan">
      <formula>K$38</formula>
    </cfRule>
    <cfRule type="cellIs" dxfId="3" priority="8" stopIfTrue="1" operator="notEqual">
      <formula>"&lt;LOD"</formula>
    </cfRule>
  </conditionalFormatting>
  <conditionalFormatting sqref="H8:I37">
    <cfRule type="cellIs" dxfId="2" priority="1" stopIfTrue="1" operator="equal">
      <formula>""</formula>
    </cfRule>
  </conditionalFormatting>
  <dataValidations count="1">
    <dataValidation type="custom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8:V37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878A15"/>
  </sheetPr>
  <dimension ref="B1:X730"/>
  <sheetViews>
    <sheetView topLeftCell="D1" zoomScale="60" zoomScaleNormal="60" workbookViewId="0">
      <selection activeCell="L26" sqref="L26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0" width="14.6640625" style="11" customWidth="1"/>
    <col min="11" max="11" width="14.6640625" style="190" customWidth="1"/>
    <col min="12" max="15" width="24.77734375" style="145" customWidth="1"/>
    <col min="16" max="16" width="22.77734375" style="145" customWidth="1"/>
    <col min="17" max="17" width="24.77734375" style="145" customWidth="1"/>
    <col min="18" max="18" width="27.33203125" style="145" customWidth="1"/>
    <col min="19" max="23" width="24.77734375" style="145" customWidth="1"/>
    <col min="24" max="24" width="3.44140625" style="105" customWidth="1"/>
    <col min="25" max="25" width="3.88671875" style="11" customWidth="1"/>
    <col min="26" max="16384" width="8.88671875" style="11"/>
  </cols>
  <sheetData>
    <row r="1" spans="2:24" ht="12" customHeight="1" x14ac:dyDescent="0.2"/>
    <row r="2" spans="2:24" ht="20.100000000000001" customHeight="1" x14ac:dyDescent="0.2">
      <c r="B2" s="37" t="s">
        <v>314</v>
      </c>
    </row>
    <row r="3" spans="2:24" ht="20.100000000000001" customHeight="1" x14ac:dyDescent="0.2">
      <c r="B3" s="37"/>
    </row>
    <row r="4" spans="2:24" ht="20.100000000000001" customHeight="1" thickBot="1" x14ac:dyDescent="0.25">
      <c r="B4" s="22" t="s">
        <v>54</v>
      </c>
      <c r="H4" s="38" t="s">
        <v>394</v>
      </c>
    </row>
    <row r="5" spans="2:24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"/>
    </row>
    <row r="6" spans="2:24" ht="20.100000000000001" customHeight="1" x14ac:dyDescent="0.2">
      <c r="B6" s="15"/>
      <c r="C6" s="45" t="s">
        <v>3</v>
      </c>
      <c r="D6" s="68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38" t="s">
        <v>63</v>
      </c>
      <c r="L6" s="506" t="s">
        <v>399</v>
      </c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8"/>
      <c r="X6" s="16"/>
    </row>
    <row r="7" spans="2:24" ht="60" customHeight="1" thickBot="1" x14ac:dyDescent="0.25">
      <c r="B7" s="15"/>
      <c r="C7" s="50" t="s">
        <v>34</v>
      </c>
      <c r="D7" s="69" t="str">
        <f>IF('Application info'!E16="","",'Application info'!E16)</f>
        <v>MLP/2015/00094</v>
      </c>
      <c r="E7" s="16"/>
      <c r="G7" s="15"/>
      <c r="H7" s="475"/>
      <c r="I7" s="478"/>
      <c r="J7" s="478"/>
      <c r="K7" s="539"/>
      <c r="L7" s="279" t="s">
        <v>198</v>
      </c>
      <c r="M7" s="307" t="s">
        <v>197</v>
      </c>
      <c r="N7" s="307" t="s">
        <v>199</v>
      </c>
      <c r="O7" s="308" t="s">
        <v>200</v>
      </c>
      <c r="P7" s="308" t="s">
        <v>201</v>
      </c>
      <c r="Q7" s="308" t="s">
        <v>202</v>
      </c>
      <c r="R7" s="200" t="s">
        <v>372</v>
      </c>
      <c r="S7" s="200" t="s">
        <v>203</v>
      </c>
      <c r="T7" s="307" t="s">
        <v>204</v>
      </c>
      <c r="U7" s="324" t="s">
        <v>205</v>
      </c>
      <c r="V7" s="324" t="s">
        <v>206</v>
      </c>
      <c r="W7" s="370" t="s">
        <v>207</v>
      </c>
      <c r="X7" s="16"/>
    </row>
    <row r="8" spans="2:24" ht="20.100000000000001" customHeight="1" x14ac:dyDescent="0.2">
      <c r="B8" s="15"/>
      <c r="C8" s="50" t="s">
        <v>35</v>
      </c>
      <c r="D8" s="69" t="str">
        <f>IF('Application info'!E17="","",'Application info'!E17)</f>
        <v>PD Teesport</v>
      </c>
      <c r="E8" s="16"/>
      <c r="G8" s="15"/>
      <c r="H8" s="39" t="str">
        <f>IF('BDE data'!H8="","",'BDE data'!H8)</f>
        <v/>
      </c>
      <c r="I8" s="40" t="str">
        <f>IF('BDE data'!I8="","",'BDE data'!I8)</f>
        <v/>
      </c>
      <c r="J8" s="281"/>
      <c r="K8" s="147" t="str">
        <f>IF('BDE data'!J8="","",'BDE data'!J8)</f>
        <v/>
      </c>
      <c r="L8" s="297" t="str">
        <f>IF('BDE data'!K8="","",IF(ISNUMBER('BDE data'!K8)=TRUE, IF('BDE data'!K8&lt;'BDE data'!K$38, "ERROR", 'BDE data'!K8), IF('BDE data'!K8="&lt;LOD",'BDE data'!K$38, "ERROR")))</f>
        <v/>
      </c>
      <c r="M8" s="325" t="str">
        <f>IF('BDE data'!L8="","",IF(ISNUMBER('BDE data'!L8)=TRUE, IF('BDE data'!L8&lt;'BDE data'!L$38, "ERROR", 'BDE data'!L8), IF('BDE data'!L8="&lt;LOD",'BDE data'!L$38, "ERROR")))</f>
        <v/>
      </c>
      <c r="N8" s="325" t="str">
        <f>IF('BDE data'!M8="","",IF(ISNUMBER('BDE data'!M8)=TRUE, IF('BDE data'!M8&lt;'BDE data'!M$38, "ERROR", 'BDE data'!M8), IF('BDE data'!M8="&lt;LOD",'BDE data'!M$38, "ERROR")))</f>
        <v/>
      </c>
      <c r="O8" s="325" t="str">
        <f>IF('BDE data'!N8="","",IF(ISNUMBER('BDE data'!N8)=TRUE, IF('BDE data'!N8&lt;'BDE data'!N$38, "ERROR", 'BDE data'!N8), IF('BDE data'!N8="&lt;LOD",'BDE data'!N$38, "ERROR")))</f>
        <v/>
      </c>
      <c r="P8" s="325" t="str">
        <f>IF('BDE data'!O8="","",IF(ISNUMBER('BDE data'!O8)=TRUE, IF('BDE data'!O8&lt;'BDE data'!O$38, "ERROR", 'BDE data'!O8), IF('BDE data'!O8="&lt;LOD",'BDE data'!O$38, "ERROR")))</f>
        <v/>
      </c>
      <c r="Q8" s="325" t="str">
        <f>IF('BDE data'!P8="","",IF(ISNUMBER('BDE data'!P8)=TRUE, IF('BDE data'!P8&lt;'BDE data'!P$38, "ERROR", 'BDE data'!P8), IF('BDE data'!P8="&lt;LOD",'BDE data'!P$38, "ERROR")))</f>
        <v/>
      </c>
      <c r="R8" s="325" t="str">
        <f>IF('BDE data'!Q8="","",IF(ISNUMBER('BDE data'!Q8)=TRUE, IF('BDE data'!Q8&lt;'BDE data'!Q$38, "ERROR", 'BDE data'!Q8), IF('BDE data'!Q8="&lt;LOD",'BDE data'!Q$38, "ERROR")))</f>
        <v/>
      </c>
      <c r="S8" s="325" t="str">
        <f>IF('BDE data'!R8="","",IF(ISNUMBER('BDE data'!R8)=TRUE, IF('BDE data'!R8&lt;'BDE data'!R$38, "ERROR", 'BDE data'!R8), IF('BDE data'!R8="&lt;LOD",'BDE data'!R$38, "ERROR")))</f>
        <v/>
      </c>
      <c r="T8" s="325" t="str">
        <f>IF('BDE data'!S8="","",IF(ISNUMBER('BDE data'!S8)=TRUE, IF('BDE data'!S8&lt;'BDE data'!S$38, "ERROR", 'BDE data'!S8), IF('BDE data'!S8="&lt;LOD",'BDE data'!S$38, "ERROR")))</f>
        <v/>
      </c>
      <c r="U8" s="325" t="str">
        <f>IF('BDE data'!T8="","",IF(ISNUMBER('BDE data'!T8)=TRUE, IF('BDE data'!T8&lt;'BDE data'!T$38, "ERROR", 'BDE data'!T8), IF('BDE data'!T8="&lt;LOD",'BDE data'!T$38, "ERROR")))</f>
        <v/>
      </c>
      <c r="V8" s="325" t="str">
        <f>IF('BDE data'!U8="","",IF(ISNUMBER('BDE data'!U8)=TRUE, IF('BDE data'!U8&lt;'BDE data'!U$38, "ERROR", 'BDE data'!U8), IF('BDE data'!U8="&lt;LOD",'BDE data'!U$38, "ERROR")))</f>
        <v/>
      </c>
      <c r="W8" s="364" t="str">
        <f>IF('BDE data'!V8="","",IF(ISNUMBER('BDE data'!V8)=TRUE, IF('BDE data'!V8&lt;'BDE data'!V$38, "ERROR", 'BDE data'!V8), IF('BDE data'!V8="&lt;LOD",'BDE data'!V$38, "ERROR")))</f>
        <v/>
      </c>
      <c r="X8" s="16"/>
    </row>
    <row r="9" spans="2:24" ht="20.100000000000001" customHeight="1" x14ac:dyDescent="0.2">
      <c r="B9" s="15"/>
      <c r="C9" s="50" t="s">
        <v>36</v>
      </c>
      <c r="D9" s="266">
        <f>IF('Application info'!E18="","",'Application info'!E18)</f>
        <v>42158</v>
      </c>
      <c r="E9" s="16"/>
      <c r="G9" s="15"/>
      <c r="H9" s="42" t="str">
        <f>IF('BDE data'!H9="","",'BDE data'!H9)</f>
        <v/>
      </c>
      <c r="I9" s="43" t="str">
        <f>IF('BDE data'!I9="","",'BDE data'!I9)</f>
        <v/>
      </c>
      <c r="J9" s="278"/>
      <c r="K9" s="148" t="str">
        <f>IF('BDE data'!J9="","",'BDE data'!J9)</f>
        <v/>
      </c>
      <c r="L9" s="127" t="str">
        <f>IF('BDE data'!K9="","",IF(ISNUMBER('BDE data'!K9)=TRUE, IF('BDE data'!K9&lt;'BDE data'!K$38, "ERROR", 'BDE data'!K9), IF('BDE data'!K9="&lt;LOD",'BDE data'!K$38, "ERROR")))</f>
        <v/>
      </c>
      <c r="M9" s="326" t="str">
        <f>IF('BDE data'!L9="","",IF(ISNUMBER('BDE data'!L9)=TRUE, IF('BDE data'!L9&lt;'BDE data'!L$38, "ERROR", 'BDE data'!L9), IF('BDE data'!L9="&lt;LOD",'BDE data'!L$38, "ERROR")))</f>
        <v/>
      </c>
      <c r="N9" s="326" t="str">
        <f>IF('BDE data'!M9="","",IF(ISNUMBER('BDE data'!M9)=TRUE, IF('BDE data'!M9&lt;'BDE data'!M$38, "ERROR", 'BDE data'!M9), IF('BDE data'!M9="&lt;LOD",'BDE data'!M$38, "ERROR")))</f>
        <v/>
      </c>
      <c r="O9" s="326" t="str">
        <f>IF('BDE data'!N9="","",IF(ISNUMBER('BDE data'!N9)=TRUE, IF('BDE data'!N9&lt;'BDE data'!N$38, "ERROR", 'BDE data'!N9), IF('BDE data'!N9="&lt;LOD",'BDE data'!N$38, "ERROR")))</f>
        <v/>
      </c>
      <c r="P9" s="326" t="str">
        <f>IF('BDE data'!O9="","",IF(ISNUMBER('BDE data'!O9)=TRUE, IF('BDE data'!O9&lt;'BDE data'!O$38, "ERROR", 'BDE data'!O9), IF('BDE data'!O9="&lt;LOD",'BDE data'!O$38, "ERROR")))</f>
        <v/>
      </c>
      <c r="Q9" s="326" t="str">
        <f>IF('BDE data'!P9="","",IF(ISNUMBER('BDE data'!P9)=TRUE, IF('BDE data'!P9&lt;'BDE data'!P$38, "ERROR", 'BDE data'!P9), IF('BDE data'!P9="&lt;LOD",'BDE data'!P$38, "ERROR")))</f>
        <v/>
      </c>
      <c r="R9" s="326" t="str">
        <f>IF('BDE data'!Q9="","",IF(ISNUMBER('BDE data'!Q9)=TRUE, IF('BDE data'!Q9&lt;'BDE data'!Q$38, "ERROR", 'BDE data'!Q9), IF('BDE data'!Q9="&lt;LOD",'BDE data'!Q$38, "ERROR")))</f>
        <v/>
      </c>
      <c r="S9" s="326" t="str">
        <f>IF('BDE data'!R9="","",IF(ISNUMBER('BDE data'!R9)=TRUE, IF('BDE data'!R9&lt;'BDE data'!R$38, "ERROR", 'BDE data'!R9), IF('BDE data'!R9="&lt;LOD",'BDE data'!R$38, "ERROR")))</f>
        <v/>
      </c>
      <c r="T9" s="326" t="str">
        <f>IF('BDE data'!S9="","",IF(ISNUMBER('BDE data'!S9)=TRUE, IF('BDE data'!S9&lt;'BDE data'!S$38, "ERROR", 'BDE data'!S9), IF('BDE data'!S9="&lt;LOD",'BDE data'!S$38, "ERROR")))</f>
        <v/>
      </c>
      <c r="U9" s="326" t="str">
        <f>IF('BDE data'!T9="","",IF(ISNUMBER('BDE data'!T9)=TRUE, IF('BDE data'!T9&lt;'BDE data'!T$38, "ERROR", 'BDE data'!T9), IF('BDE data'!T9="&lt;LOD",'BDE data'!T$38, "ERROR")))</f>
        <v/>
      </c>
      <c r="V9" s="326" t="str">
        <f>IF('BDE data'!U9="","",IF(ISNUMBER('BDE data'!U9)=TRUE, IF('BDE data'!U9&lt;'BDE data'!U$38, "ERROR", 'BDE data'!U9), IF('BDE data'!U9="&lt;LOD",'BDE data'!U$38, "ERROR")))</f>
        <v/>
      </c>
      <c r="W9" s="365" t="str">
        <f>IF('BDE data'!V9="","",IF(ISNUMBER('BDE data'!V9)=TRUE, IF('BDE data'!V9&lt;'BDE data'!V$38, "ERROR", 'BDE data'!V9), IF('BDE data'!V9="&lt;LOD",'BDE data'!V$38, "ERROR")))</f>
        <v/>
      </c>
      <c r="X9" s="16"/>
    </row>
    <row r="10" spans="2:24" ht="20.100000000000001" customHeight="1" thickBot="1" x14ac:dyDescent="0.25">
      <c r="B10" s="15"/>
      <c r="C10" s="51" t="s">
        <v>37</v>
      </c>
      <c r="D10" s="70" t="str">
        <f>IF('Application info'!E19="","",'Application info'!E19)</f>
        <v>PD Teesport</v>
      </c>
      <c r="E10" s="16"/>
      <c r="G10" s="15"/>
      <c r="H10" s="42" t="str">
        <f>IF('BDE data'!H10="","",'BDE data'!H10)</f>
        <v/>
      </c>
      <c r="I10" s="43" t="str">
        <f>IF('BDE data'!I10="","",'BDE data'!I10)</f>
        <v/>
      </c>
      <c r="J10" s="278"/>
      <c r="K10" s="148" t="str">
        <f>IF('BDE data'!J10="","",'BDE data'!J10)</f>
        <v/>
      </c>
      <c r="L10" s="127" t="str">
        <f>IF('BDE data'!K10="","",IF(ISNUMBER('BDE data'!K10)=TRUE, IF('BDE data'!K10&lt;'BDE data'!K$38, "ERROR", 'BDE data'!K10), IF('BDE data'!K10="&lt;LOD",'BDE data'!K$38, "ERROR")))</f>
        <v/>
      </c>
      <c r="M10" s="326" t="str">
        <f>IF('BDE data'!L10="","",IF(ISNUMBER('BDE data'!L10)=TRUE, IF('BDE data'!L10&lt;'BDE data'!L$38, "ERROR", 'BDE data'!L10), IF('BDE data'!L10="&lt;LOD",'BDE data'!L$38, "ERROR")))</f>
        <v/>
      </c>
      <c r="N10" s="326" t="str">
        <f>IF('BDE data'!M10="","",IF(ISNUMBER('BDE data'!M10)=TRUE, IF('BDE data'!M10&lt;'BDE data'!M$38, "ERROR", 'BDE data'!M10), IF('BDE data'!M10="&lt;LOD",'BDE data'!M$38, "ERROR")))</f>
        <v/>
      </c>
      <c r="O10" s="326" t="str">
        <f>IF('BDE data'!N10="","",IF(ISNUMBER('BDE data'!N10)=TRUE, IF('BDE data'!N10&lt;'BDE data'!N$38, "ERROR", 'BDE data'!N10), IF('BDE data'!N10="&lt;LOD",'BDE data'!N$38, "ERROR")))</f>
        <v/>
      </c>
      <c r="P10" s="326" t="str">
        <f>IF('BDE data'!O10="","",IF(ISNUMBER('BDE data'!O10)=TRUE, IF('BDE data'!O10&lt;'BDE data'!O$38, "ERROR", 'BDE data'!O10), IF('BDE data'!O10="&lt;LOD",'BDE data'!O$38, "ERROR")))</f>
        <v/>
      </c>
      <c r="Q10" s="326" t="str">
        <f>IF('BDE data'!P10="","",IF(ISNUMBER('BDE data'!P10)=TRUE, IF('BDE data'!P10&lt;'BDE data'!P$38, "ERROR", 'BDE data'!P10), IF('BDE data'!P10="&lt;LOD",'BDE data'!P$38, "ERROR")))</f>
        <v/>
      </c>
      <c r="R10" s="326" t="str">
        <f>IF('BDE data'!Q10="","",IF(ISNUMBER('BDE data'!Q10)=TRUE, IF('BDE data'!Q10&lt;'BDE data'!Q$38, "ERROR", 'BDE data'!Q10), IF('BDE data'!Q10="&lt;LOD",'BDE data'!Q$38, "ERROR")))</f>
        <v/>
      </c>
      <c r="S10" s="326" t="str">
        <f>IF('BDE data'!R10="","",IF(ISNUMBER('BDE data'!R10)=TRUE, IF('BDE data'!R10&lt;'BDE data'!R$38, "ERROR", 'BDE data'!R10), IF('BDE data'!R10="&lt;LOD",'BDE data'!R$38, "ERROR")))</f>
        <v/>
      </c>
      <c r="T10" s="326" t="str">
        <f>IF('BDE data'!S10="","",IF(ISNUMBER('BDE data'!S10)=TRUE, IF('BDE data'!S10&lt;'BDE data'!S$38, "ERROR", 'BDE data'!S10), IF('BDE data'!S10="&lt;LOD",'BDE data'!S$38, "ERROR")))</f>
        <v/>
      </c>
      <c r="U10" s="326" t="str">
        <f>IF('BDE data'!T10="","",IF(ISNUMBER('BDE data'!T10)=TRUE, IF('BDE data'!T10&lt;'BDE data'!T$38, "ERROR", 'BDE data'!T10), IF('BDE data'!T10="&lt;LOD",'BDE data'!T$38, "ERROR")))</f>
        <v/>
      </c>
      <c r="V10" s="326" t="str">
        <f>IF('BDE data'!U10="","",IF(ISNUMBER('BDE data'!U10)=TRUE, IF('BDE data'!U10&lt;'BDE data'!U$38, "ERROR", 'BDE data'!U10), IF('BDE data'!U10="&lt;LOD",'BDE data'!U$38, "ERROR")))</f>
        <v/>
      </c>
      <c r="W10" s="365" t="str">
        <f>IF('BDE data'!V10="","",IF(ISNUMBER('BDE data'!V10)=TRUE, IF('BDE data'!V10&lt;'BDE data'!V$38, "ERROR", 'BDE data'!V10), IF('BDE data'!V10="&lt;LOD",'BDE data'!V$38, "ERROR")))</f>
        <v/>
      </c>
      <c r="X10" s="16"/>
    </row>
    <row r="11" spans="2:24" ht="20.100000000000001" customHeight="1" thickBot="1" x14ac:dyDescent="0.25">
      <c r="B11" s="15"/>
      <c r="C11" s="13"/>
      <c r="D11" s="13"/>
      <c r="E11" s="16"/>
      <c r="G11" s="15"/>
      <c r="H11" s="42" t="str">
        <f>IF('BDE data'!H11="","",'BDE data'!H11)</f>
        <v/>
      </c>
      <c r="I11" s="43" t="str">
        <f>IF('BDE data'!I11="","",'BDE data'!I11)</f>
        <v/>
      </c>
      <c r="J11" s="278"/>
      <c r="K11" s="148" t="str">
        <f>IF('BDE data'!J11="","",'BDE data'!J11)</f>
        <v/>
      </c>
      <c r="L11" s="127" t="str">
        <f>IF('BDE data'!K11="","",IF(ISNUMBER('BDE data'!K11)=TRUE, IF('BDE data'!K11&lt;'BDE data'!K$38, "ERROR", 'BDE data'!K11), IF('BDE data'!K11="&lt;LOD",'BDE data'!K$38, "ERROR")))</f>
        <v/>
      </c>
      <c r="M11" s="326" t="str">
        <f>IF('BDE data'!L11="","",IF(ISNUMBER('BDE data'!L11)=TRUE, IF('BDE data'!L11&lt;'BDE data'!L$38, "ERROR", 'BDE data'!L11), IF('BDE data'!L11="&lt;LOD",'BDE data'!L$38, "ERROR")))</f>
        <v/>
      </c>
      <c r="N11" s="326" t="str">
        <f>IF('BDE data'!M11="","",IF(ISNUMBER('BDE data'!M11)=TRUE, IF('BDE data'!M11&lt;'BDE data'!M$38, "ERROR", 'BDE data'!M11), IF('BDE data'!M11="&lt;LOD",'BDE data'!M$38, "ERROR")))</f>
        <v/>
      </c>
      <c r="O11" s="326" t="str">
        <f>IF('BDE data'!N11="","",IF(ISNUMBER('BDE data'!N11)=TRUE, IF('BDE data'!N11&lt;'BDE data'!N$38, "ERROR", 'BDE data'!N11), IF('BDE data'!N11="&lt;LOD",'BDE data'!N$38, "ERROR")))</f>
        <v/>
      </c>
      <c r="P11" s="326" t="str">
        <f>IF('BDE data'!O11="","",IF(ISNUMBER('BDE data'!O11)=TRUE, IF('BDE data'!O11&lt;'BDE data'!O$38, "ERROR", 'BDE data'!O11), IF('BDE data'!O11="&lt;LOD",'BDE data'!O$38, "ERROR")))</f>
        <v/>
      </c>
      <c r="Q11" s="326" t="str">
        <f>IF('BDE data'!P11="","",IF(ISNUMBER('BDE data'!P11)=TRUE, IF('BDE data'!P11&lt;'BDE data'!P$38, "ERROR", 'BDE data'!P11), IF('BDE data'!P11="&lt;LOD",'BDE data'!P$38, "ERROR")))</f>
        <v/>
      </c>
      <c r="R11" s="326" t="str">
        <f>IF('BDE data'!Q11="","",IF(ISNUMBER('BDE data'!Q11)=TRUE, IF('BDE data'!Q11&lt;'BDE data'!Q$38, "ERROR", 'BDE data'!Q11), IF('BDE data'!Q11="&lt;LOD",'BDE data'!Q$38, "ERROR")))</f>
        <v/>
      </c>
      <c r="S11" s="326" t="str">
        <f>IF('BDE data'!R11="","",IF(ISNUMBER('BDE data'!R11)=TRUE, IF('BDE data'!R11&lt;'BDE data'!R$38, "ERROR", 'BDE data'!R11), IF('BDE data'!R11="&lt;LOD",'BDE data'!R$38, "ERROR")))</f>
        <v/>
      </c>
      <c r="T11" s="326" t="str">
        <f>IF('BDE data'!S11="","",IF(ISNUMBER('BDE data'!S11)=TRUE, IF('BDE data'!S11&lt;'BDE data'!S$38, "ERROR", 'BDE data'!S11), IF('BDE data'!S11="&lt;LOD",'BDE data'!S$38, "ERROR")))</f>
        <v/>
      </c>
      <c r="U11" s="326" t="str">
        <f>IF('BDE data'!T11="","",IF(ISNUMBER('BDE data'!T11)=TRUE, IF('BDE data'!T11&lt;'BDE data'!T$38, "ERROR", 'BDE data'!T11), IF('BDE data'!T11="&lt;LOD",'BDE data'!T$38, "ERROR")))</f>
        <v/>
      </c>
      <c r="V11" s="326" t="str">
        <f>IF('BDE data'!U11="","",IF(ISNUMBER('BDE data'!U11)=TRUE, IF('BDE data'!U11&lt;'BDE data'!U$38, "ERROR", 'BDE data'!U11), IF('BDE data'!U11="&lt;LOD",'BDE data'!U$38, "ERROR")))</f>
        <v/>
      </c>
      <c r="W11" s="365" t="str">
        <f>IF('BDE data'!V11="","",IF(ISNUMBER('BDE data'!V11)=TRUE, IF('BDE data'!V11&lt;'BDE data'!V$38, "ERROR", 'BDE data'!V11), IF('BDE data'!V11="&lt;LOD",'BDE data'!V$38, "ERROR")))</f>
        <v/>
      </c>
      <c r="X11" s="16"/>
    </row>
    <row r="12" spans="2:24" ht="20.100000000000001" customHeight="1" x14ac:dyDescent="0.2">
      <c r="B12" s="15"/>
      <c r="C12" s="45" t="s">
        <v>55</v>
      </c>
      <c r="D12" s="68" t="str">
        <f>IF('BDE data'!D16="","",'BDE data'!D16)</f>
        <v/>
      </c>
      <c r="E12" s="16"/>
      <c r="G12" s="15"/>
      <c r="H12" s="42" t="str">
        <f>IF('BDE data'!H12="","",'BDE data'!H12)</f>
        <v/>
      </c>
      <c r="I12" s="43" t="str">
        <f>IF('BDE data'!I12="","",'BDE data'!I12)</f>
        <v/>
      </c>
      <c r="J12" s="278"/>
      <c r="K12" s="148" t="str">
        <f>IF('BDE data'!J12="","",'BDE data'!J12)</f>
        <v/>
      </c>
      <c r="L12" s="127" t="str">
        <f>IF('BDE data'!K12="","",IF(ISNUMBER('BDE data'!K12)=TRUE, IF('BDE data'!K12&lt;'BDE data'!K$38, "ERROR", 'BDE data'!K12), IF('BDE data'!K12="&lt;LOD",'BDE data'!K$38, "ERROR")))</f>
        <v/>
      </c>
      <c r="M12" s="326" t="str">
        <f>IF('BDE data'!L12="","",IF(ISNUMBER('BDE data'!L12)=TRUE, IF('BDE data'!L12&lt;'BDE data'!L$38, "ERROR", 'BDE data'!L12), IF('BDE data'!L12="&lt;LOD",'BDE data'!L$38, "ERROR")))</f>
        <v/>
      </c>
      <c r="N12" s="326" t="str">
        <f>IF('BDE data'!M12="","",IF(ISNUMBER('BDE data'!M12)=TRUE, IF('BDE data'!M12&lt;'BDE data'!M$38, "ERROR", 'BDE data'!M12), IF('BDE data'!M12="&lt;LOD",'BDE data'!M$38, "ERROR")))</f>
        <v/>
      </c>
      <c r="O12" s="326" t="str">
        <f>IF('BDE data'!N12="","",IF(ISNUMBER('BDE data'!N12)=TRUE, IF('BDE data'!N12&lt;'BDE data'!N$38, "ERROR", 'BDE data'!N12), IF('BDE data'!N12="&lt;LOD",'BDE data'!N$38, "ERROR")))</f>
        <v/>
      </c>
      <c r="P12" s="326" t="str">
        <f>IF('BDE data'!O12="","",IF(ISNUMBER('BDE data'!O12)=TRUE, IF('BDE data'!O12&lt;'BDE data'!O$38, "ERROR", 'BDE data'!O12), IF('BDE data'!O12="&lt;LOD",'BDE data'!O$38, "ERROR")))</f>
        <v/>
      </c>
      <c r="Q12" s="326" t="str">
        <f>IF('BDE data'!P12="","",IF(ISNUMBER('BDE data'!P12)=TRUE, IF('BDE data'!P12&lt;'BDE data'!P$38, "ERROR", 'BDE data'!P12), IF('BDE data'!P12="&lt;LOD",'BDE data'!P$38, "ERROR")))</f>
        <v/>
      </c>
      <c r="R12" s="326" t="str">
        <f>IF('BDE data'!Q12="","",IF(ISNUMBER('BDE data'!Q12)=TRUE, IF('BDE data'!Q12&lt;'BDE data'!Q$38, "ERROR", 'BDE data'!Q12), IF('BDE data'!Q12="&lt;LOD",'BDE data'!Q$38, "ERROR")))</f>
        <v/>
      </c>
      <c r="S12" s="326" t="str">
        <f>IF('BDE data'!R12="","",IF(ISNUMBER('BDE data'!R12)=TRUE, IF('BDE data'!R12&lt;'BDE data'!R$38, "ERROR", 'BDE data'!R12), IF('BDE data'!R12="&lt;LOD",'BDE data'!R$38, "ERROR")))</f>
        <v/>
      </c>
      <c r="T12" s="326" t="str">
        <f>IF('BDE data'!S12="","",IF(ISNUMBER('BDE data'!S12)=TRUE, IF('BDE data'!S12&lt;'BDE data'!S$38, "ERROR", 'BDE data'!S12), IF('BDE data'!S12="&lt;LOD",'BDE data'!S$38, "ERROR")))</f>
        <v/>
      </c>
      <c r="U12" s="326" t="str">
        <f>IF('BDE data'!T12="","",IF(ISNUMBER('BDE data'!T12)=TRUE, IF('BDE data'!T12&lt;'BDE data'!T$38, "ERROR", 'BDE data'!T12), IF('BDE data'!T12="&lt;LOD",'BDE data'!T$38, "ERROR")))</f>
        <v/>
      </c>
      <c r="V12" s="326" t="str">
        <f>IF('BDE data'!U12="","",IF(ISNUMBER('BDE data'!U12)=TRUE, IF('BDE data'!U12&lt;'BDE data'!U$38, "ERROR", 'BDE data'!U12), IF('BDE data'!U12="&lt;LOD",'BDE data'!U$38, "ERROR")))</f>
        <v/>
      </c>
      <c r="W12" s="365" t="str">
        <f>IF('BDE data'!V12="","",IF(ISNUMBER('BDE data'!V12)=TRUE, IF('BDE data'!V12&lt;'BDE data'!V$38, "ERROR", 'BDE data'!V12), IF('BDE data'!V12="&lt;LOD",'BDE data'!V$38, "ERROR")))</f>
        <v/>
      </c>
      <c r="X12" s="16"/>
    </row>
    <row r="13" spans="2:24" ht="20.100000000000001" customHeight="1" thickBot="1" x14ac:dyDescent="0.25">
      <c r="B13" s="15"/>
      <c r="C13" s="46" t="s">
        <v>56</v>
      </c>
      <c r="D13" s="265" t="str">
        <f>IF('BDE data'!D17="","",'BDE data'!D17)</f>
        <v/>
      </c>
      <c r="E13" s="16"/>
      <c r="G13" s="15"/>
      <c r="H13" s="42" t="str">
        <f>IF('BDE data'!H13="","",'BDE data'!H13)</f>
        <v/>
      </c>
      <c r="I13" s="43" t="str">
        <f>IF('BDE data'!I13="","",'BDE data'!I13)</f>
        <v/>
      </c>
      <c r="J13" s="278"/>
      <c r="K13" s="148" t="str">
        <f>IF('BDE data'!J13="","",'BDE data'!J13)</f>
        <v/>
      </c>
      <c r="L13" s="127" t="str">
        <f>IF('BDE data'!K13="","",IF(ISNUMBER('BDE data'!K13)=TRUE, IF('BDE data'!K13&lt;'BDE data'!K$38, "ERROR", 'BDE data'!K13), IF('BDE data'!K13="&lt;LOD",'BDE data'!K$38, "ERROR")))</f>
        <v/>
      </c>
      <c r="M13" s="326" t="str">
        <f>IF('BDE data'!L13="","",IF(ISNUMBER('BDE data'!L13)=TRUE, IF('BDE data'!L13&lt;'BDE data'!L$38, "ERROR", 'BDE data'!L13), IF('BDE data'!L13="&lt;LOD",'BDE data'!L$38, "ERROR")))</f>
        <v/>
      </c>
      <c r="N13" s="326" t="str">
        <f>IF('BDE data'!M13="","",IF(ISNUMBER('BDE data'!M13)=TRUE, IF('BDE data'!M13&lt;'BDE data'!M$38, "ERROR", 'BDE data'!M13), IF('BDE data'!M13="&lt;LOD",'BDE data'!M$38, "ERROR")))</f>
        <v/>
      </c>
      <c r="O13" s="326" t="str">
        <f>IF('BDE data'!N13="","",IF(ISNUMBER('BDE data'!N13)=TRUE, IF('BDE data'!N13&lt;'BDE data'!N$38, "ERROR", 'BDE data'!N13), IF('BDE data'!N13="&lt;LOD",'BDE data'!N$38, "ERROR")))</f>
        <v/>
      </c>
      <c r="P13" s="326" t="str">
        <f>IF('BDE data'!O13="","",IF(ISNUMBER('BDE data'!O13)=TRUE, IF('BDE data'!O13&lt;'BDE data'!O$38, "ERROR", 'BDE data'!O13), IF('BDE data'!O13="&lt;LOD",'BDE data'!O$38, "ERROR")))</f>
        <v/>
      </c>
      <c r="Q13" s="326" t="str">
        <f>IF('BDE data'!P13="","",IF(ISNUMBER('BDE data'!P13)=TRUE, IF('BDE data'!P13&lt;'BDE data'!P$38, "ERROR", 'BDE data'!P13), IF('BDE data'!P13="&lt;LOD",'BDE data'!P$38, "ERROR")))</f>
        <v/>
      </c>
      <c r="R13" s="326" t="str">
        <f>IF('BDE data'!Q13="","",IF(ISNUMBER('BDE data'!Q13)=TRUE, IF('BDE data'!Q13&lt;'BDE data'!Q$38, "ERROR", 'BDE data'!Q13), IF('BDE data'!Q13="&lt;LOD",'BDE data'!Q$38, "ERROR")))</f>
        <v/>
      </c>
      <c r="S13" s="326" t="str">
        <f>IF('BDE data'!R13="","",IF(ISNUMBER('BDE data'!R13)=TRUE, IF('BDE data'!R13&lt;'BDE data'!R$38, "ERROR", 'BDE data'!R13), IF('BDE data'!R13="&lt;LOD",'BDE data'!R$38, "ERROR")))</f>
        <v/>
      </c>
      <c r="T13" s="326" t="str">
        <f>IF('BDE data'!S13="","",IF(ISNUMBER('BDE data'!S13)=TRUE, IF('BDE data'!S13&lt;'BDE data'!S$38, "ERROR", 'BDE data'!S13), IF('BDE data'!S13="&lt;LOD",'BDE data'!S$38, "ERROR")))</f>
        <v/>
      </c>
      <c r="U13" s="326" t="str">
        <f>IF('BDE data'!T13="","",IF(ISNUMBER('BDE data'!T13)=TRUE, IF('BDE data'!T13&lt;'BDE data'!T$38, "ERROR", 'BDE data'!T13), IF('BDE data'!T13="&lt;LOD",'BDE data'!T$38, "ERROR")))</f>
        <v/>
      </c>
      <c r="V13" s="326" t="str">
        <f>IF('BDE data'!U13="","",IF(ISNUMBER('BDE data'!U13)=TRUE, IF('BDE data'!U13&lt;'BDE data'!U$38, "ERROR", 'BDE data'!U13), IF('BDE data'!U13="&lt;LOD",'BDE data'!U$38, "ERROR")))</f>
        <v/>
      </c>
      <c r="W13" s="365" t="str">
        <f>IF('BDE data'!V13="","",IF(ISNUMBER('BDE data'!V13)=TRUE, IF('BDE data'!V13&lt;'BDE data'!V$38, "ERROR", 'BDE data'!V13), IF('BDE data'!V13="&lt;LOD",'BDE data'!V$38, "ERROR")))</f>
        <v/>
      </c>
      <c r="X13" s="16"/>
    </row>
    <row r="14" spans="2:24" ht="20.100000000000001" customHeight="1" thickBot="1" x14ac:dyDescent="0.25">
      <c r="B14" s="20"/>
      <c r="C14" s="17"/>
      <c r="D14" s="17"/>
      <c r="E14" s="18"/>
      <c r="G14" s="15"/>
      <c r="H14" s="42" t="str">
        <f>IF('BDE data'!H14="","",'BDE data'!H14)</f>
        <v/>
      </c>
      <c r="I14" s="43" t="str">
        <f>IF('BDE data'!I14="","",'BDE data'!I14)</f>
        <v/>
      </c>
      <c r="J14" s="278"/>
      <c r="K14" s="148" t="str">
        <f>IF('BDE data'!J14="","",'BDE data'!J14)</f>
        <v/>
      </c>
      <c r="L14" s="127" t="str">
        <f>IF('BDE data'!K14="","",IF(ISNUMBER('BDE data'!K14)=TRUE, IF('BDE data'!K14&lt;'BDE data'!K$38, "ERROR", 'BDE data'!K14), IF('BDE data'!K14="&lt;LOD",'BDE data'!K$38, "ERROR")))</f>
        <v/>
      </c>
      <c r="M14" s="326" t="str">
        <f>IF('BDE data'!L14="","",IF(ISNUMBER('BDE data'!L14)=TRUE, IF('BDE data'!L14&lt;'BDE data'!L$38, "ERROR", 'BDE data'!L14), IF('BDE data'!L14="&lt;LOD",'BDE data'!L$38, "ERROR")))</f>
        <v/>
      </c>
      <c r="N14" s="326" t="str">
        <f>IF('BDE data'!M14="","",IF(ISNUMBER('BDE data'!M14)=TRUE, IF('BDE data'!M14&lt;'BDE data'!M$38, "ERROR", 'BDE data'!M14), IF('BDE data'!M14="&lt;LOD",'BDE data'!M$38, "ERROR")))</f>
        <v/>
      </c>
      <c r="O14" s="326" t="str">
        <f>IF('BDE data'!N14="","",IF(ISNUMBER('BDE data'!N14)=TRUE, IF('BDE data'!N14&lt;'BDE data'!N$38, "ERROR", 'BDE data'!N14), IF('BDE data'!N14="&lt;LOD",'BDE data'!N$38, "ERROR")))</f>
        <v/>
      </c>
      <c r="P14" s="326" t="str">
        <f>IF('BDE data'!O14="","",IF(ISNUMBER('BDE data'!O14)=TRUE, IF('BDE data'!O14&lt;'BDE data'!O$38, "ERROR", 'BDE data'!O14), IF('BDE data'!O14="&lt;LOD",'BDE data'!O$38, "ERROR")))</f>
        <v/>
      </c>
      <c r="Q14" s="326" t="str">
        <f>IF('BDE data'!P14="","",IF(ISNUMBER('BDE data'!P14)=TRUE, IF('BDE data'!P14&lt;'BDE data'!P$38, "ERROR", 'BDE data'!P14), IF('BDE data'!P14="&lt;LOD",'BDE data'!P$38, "ERROR")))</f>
        <v/>
      </c>
      <c r="R14" s="326" t="str">
        <f>IF('BDE data'!Q14="","",IF(ISNUMBER('BDE data'!Q14)=TRUE, IF('BDE data'!Q14&lt;'BDE data'!Q$38, "ERROR", 'BDE data'!Q14), IF('BDE data'!Q14="&lt;LOD",'BDE data'!Q$38, "ERROR")))</f>
        <v/>
      </c>
      <c r="S14" s="326" t="str">
        <f>IF('BDE data'!R14="","",IF(ISNUMBER('BDE data'!R14)=TRUE, IF('BDE data'!R14&lt;'BDE data'!R$38, "ERROR", 'BDE data'!R14), IF('BDE data'!R14="&lt;LOD",'BDE data'!R$38, "ERROR")))</f>
        <v/>
      </c>
      <c r="T14" s="326" t="str">
        <f>IF('BDE data'!S14="","",IF(ISNUMBER('BDE data'!S14)=TRUE, IF('BDE data'!S14&lt;'BDE data'!S$38, "ERROR", 'BDE data'!S14), IF('BDE data'!S14="&lt;LOD",'BDE data'!S$38, "ERROR")))</f>
        <v/>
      </c>
      <c r="U14" s="326" t="str">
        <f>IF('BDE data'!T14="","",IF(ISNUMBER('BDE data'!T14)=TRUE, IF('BDE data'!T14&lt;'BDE data'!T$38, "ERROR", 'BDE data'!T14), IF('BDE data'!T14="&lt;LOD",'BDE data'!T$38, "ERROR")))</f>
        <v/>
      </c>
      <c r="V14" s="326" t="str">
        <f>IF('BDE data'!U14="","",IF(ISNUMBER('BDE data'!U14)=TRUE, IF('BDE data'!U14&lt;'BDE data'!U$38, "ERROR", 'BDE data'!U14), IF('BDE data'!U14="&lt;LOD",'BDE data'!U$38, "ERROR")))</f>
        <v/>
      </c>
      <c r="W14" s="365" t="str">
        <f>IF('BDE data'!V14="","",IF(ISNUMBER('BDE data'!V14)=TRUE, IF('BDE data'!V14&lt;'BDE data'!V$38, "ERROR", 'BDE data'!V14), IF('BDE data'!V14="&lt;LOD",'BDE data'!V$38, "ERROR")))</f>
        <v/>
      </c>
      <c r="X14" s="16"/>
    </row>
    <row r="15" spans="2:24" ht="20.100000000000001" customHeight="1" x14ac:dyDescent="0.2">
      <c r="G15" s="15"/>
      <c r="H15" s="42" t="str">
        <f>IF('BDE data'!H15="","",'BDE data'!H15)</f>
        <v/>
      </c>
      <c r="I15" s="43" t="str">
        <f>IF('BDE data'!I15="","",'BDE data'!I15)</f>
        <v/>
      </c>
      <c r="J15" s="278"/>
      <c r="K15" s="148" t="str">
        <f>IF('BDE data'!J15="","",'BDE data'!J15)</f>
        <v/>
      </c>
      <c r="L15" s="127" t="str">
        <f>IF('BDE data'!K15="","",IF(ISNUMBER('BDE data'!K15)=TRUE, IF('BDE data'!K15&lt;'BDE data'!K$38, "ERROR", 'BDE data'!K15), IF('BDE data'!K15="&lt;LOD",'BDE data'!K$38, "ERROR")))</f>
        <v/>
      </c>
      <c r="M15" s="326" t="str">
        <f>IF('BDE data'!L15="","",IF(ISNUMBER('BDE data'!L15)=TRUE, IF('BDE data'!L15&lt;'BDE data'!L$38, "ERROR", 'BDE data'!L15), IF('BDE data'!L15="&lt;LOD",'BDE data'!L$38, "ERROR")))</f>
        <v/>
      </c>
      <c r="N15" s="326" t="str">
        <f>IF('BDE data'!M15="","",IF(ISNUMBER('BDE data'!M15)=TRUE, IF('BDE data'!M15&lt;'BDE data'!M$38, "ERROR", 'BDE data'!M15), IF('BDE data'!M15="&lt;LOD",'BDE data'!M$38, "ERROR")))</f>
        <v/>
      </c>
      <c r="O15" s="326" t="str">
        <f>IF('BDE data'!N15="","",IF(ISNUMBER('BDE data'!N15)=TRUE, IF('BDE data'!N15&lt;'BDE data'!N$38, "ERROR", 'BDE data'!N15), IF('BDE data'!N15="&lt;LOD",'BDE data'!N$38, "ERROR")))</f>
        <v/>
      </c>
      <c r="P15" s="326" t="str">
        <f>IF('BDE data'!O15="","",IF(ISNUMBER('BDE data'!O15)=TRUE, IF('BDE data'!O15&lt;'BDE data'!O$38, "ERROR", 'BDE data'!O15), IF('BDE data'!O15="&lt;LOD",'BDE data'!O$38, "ERROR")))</f>
        <v/>
      </c>
      <c r="Q15" s="326" t="str">
        <f>IF('BDE data'!P15="","",IF(ISNUMBER('BDE data'!P15)=TRUE, IF('BDE data'!P15&lt;'BDE data'!P$38, "ERROR", 'BDE data'!P15), IF('BDE data'!P15="&lt;LOD",'BDE data'!P$38, "ERROR")))</f>
        <v/>
      </c>
      <c r="R15" s="326" t="str">
        <f>IF('BDE data'!Q15="","",IF(ISNUMBER('BDE data'!Q15)=TRUE, IF('BDE data'!Q15&lt;'BDE data'!Q$38, "ERROR", 'BDE data'!Q15), IF('BDE data'!Q15="&lt;LOD",'BDE data'!Q$38, "ERROR")))</f>
        <v/>
      </c>
      <c r="S15" s="326" t="str">
        <f>IF('BDE data'!R15="","",IF(ISNUMBER('BDE data'!R15)=TRUE, IF('BDE data'!R15&lt;'BDE data'!R$38, "ERROR", 'BDE data'!R15), IF('BDE data'!R15="&lt;LOD",'BDE data'!R$38, "ERROR")))</f>
        <v/>
      </c>
      <c r="T15" s="326" t="str">
        <f>IF('BDE data'!S15="","",IF(ISNUMBER('BDE data'!S15)=TRUE, IF('BDE data'!S15&lt;'BDE data'!S$38, "ERROR", 'BDE data'!S15), IF('BDE data'!S15="&lt;LOD",'BDE data'!S$38, "ERROR")))</f>
        <v/>
      </c>
      <c r="U15" s="326" t="str">
        <f>IF('BDE data'!T15="","",IF(ISNUMBER('BDE data'!T15)=TRUE, IF('BDE data'!T15&lt;'BDE data'!T$38, "ERROR", 'BDE data'!T15), IF('BDE data'!T15="&lt;LOD",'BDE data'!T$38, "ERROR")))</f>
        <v/>
      </c>
      <c r="V15" s="326" t="str">
        <f>IF('BDE data'!U15="","",IF(ISNUMBER('BDE data'!U15)=TRUE, IF('BDE data'!U15&lt;'BDE data'!U$38, "ERROR", 'BDE data'!U15), IF('BDE data'!U15="&lt;LOD",'BDE data'!U$38, "ERROR")))</f>
        <v/>
      </c>
      <c r="W15" s="365" t="str">
        <f>IF('BDE data'!V15="","",IF(ISNUMBER('BDE data'!V15)=TRUE, IF('BDE data'!V15&lt;'BDE data'!V$38, "ERROR", 'BDE data'!V15), IF('BDE data'!V15="&lt;LOD",'BDE data'!V$38, "ERROR")))</f>
        <v/>
      </c>
      <c r="X15" s="16"/>
    </row>
    <row r="16" spans="2:24" ht="20.100000000000001" customHeight="1" x14ac:dyDescent="0.2">
      <c r="G16" s="15"/>
      <c r="H16" s="42" t="str">
        <f>IF('BDE data'!H16="","",'BDE data'!H16)</f>
        <v/>
      </c>
      <c r="I16" s="43" t="str">
        <f>IF('BDE data'!I16="","",'BDE data'!I16)</f>
        <v/>
      </c>
      <c r="J16" s="278"/>
      <c r="K16" s="148" t="str">
        <f>IF('BDE data'!J16="","",'BDE data'!J16)</f>
        <v/>
      </c>
      <c r="L16" s="127" t="str">
        <f>IF('BDE data'!K16="","",IF(ISNUMBER('BDE data'!K16)=TRUE, IF('BDE data'!K16&lt;'BDE data'!K$38, "ERROR", 'BDE data'!K16), IF('BDE data'!K16="&lt;LOD",'BDE data'!K$38, "ERROR")))</f>
        <v/>
      </c>
      <c r="M16" s="326" t="str">
        <f>IF('BDE data'!L16="","",IF(ISNUMBER('BDE data'!L16)=TRUE, IF('BDE data'!L16&lt;'BDE data'!L$38, "ERROR", 'BDE data'!L16), IF('BDE data'!L16="&lt;LOD",'BDE data'!L$38, "ERROR")))</f>
        <v/>
      </c>
      <c r="N16" s="326" t="str">
        <f>IF('BDE data'!M16="","",IF(ISNUMBER('BDE data'!M16)=TRUE, IF('BDE data'!M16&lt;'BDE data'!M$38, "ERROR", 'BDE data'!M16), IF('BDE data'!M16="&lt;LOD",'BDE data'!M$38, "ERROR")))</f>
        <v/>
      </c>
      <c r="O16" s="326" t="str">
        <f>IF('BDE data'!N16="","",IF(ISNUMBER('BDE data'!N16)=TRUE, IF('BDE data'!N16&lt;'BDE data'!N$38, "ERROR", 'BDE data'!N16), IF('BDE data'!N16="&lt;LOD",'BDE data'!N$38, "ERROR")))</f>
        <v/>
      </c>
      <c r="P16" s="326" t="str">
        <f>IF('BDE data'!O16="","",IF(ISNUMBER('BDE data'!O16)=TRUE, IF('BDE data'!O16&lt;'BDE data'!O$38, "ERROR", 'BDE data'!O16), IF('BDE data'!O16="&lt;LOD",'BDE data'!O$38, "ERROR")))</f>
        <v/>
      </c>
      <c r="Q16" s="326" t="str">
        <f>IF('BDE data'!P16="","",IF(ISNUMBER('BDE data'!P16)=TRUE, IF('BDE data'!P16&lt;'BDE data'!P$38, "ERROR", 'BDE data'!P16), IF('BDE data'!P16="&lt;LOD",'BDE data'!P$38, "ERROR")))</f>
        <v/>
      </c>
      <c r="R16" s="326" t="str">
        <f>IF('BDE data'!Q16="","",IF(ISNUMBER('BDE data'!Q16)=TRUE, IF('BDE data'!Q16&lt;'BDE data'!Q$38, "ERROR", 'BDE data'!Q16), IF('BDE data'!Q16="&lt;LOD",'BDE data'!Q$38, "ERROR")))</f>
        <v/>
      </c>
      <c r="S16" s="326" t="str">
        <f>IF('BDE data'!R16="","",IF(ISNUMBER('BDE data'!R16)=TRUE, IF('BDE data'!R16&lt;'BDE data'!R$38, "ERROR", 'BDE data'!R16), IF('BDE data'!R16="&lt;LOD",'BDE data'!R$38, "ERROR")))</f>
        <v/>
      </c>
      <c r="T16" s="326" t="str">
        <f>IF('BDE data'!S16="","",IF(ISNUMBER('BDE data'!S16)=TRUE, IF('BDE data'!S16&lt;'BDE data'!S$38, "ERROR", 'BDE data'!S16), IF('BDE data'!S16="&lt;LOD",'BDE data'!S$38, "ERROR")))</f>
        <v/>
      </c>
      <c r="U16" s="326" t="str">
        <f>IF('BDE data'!T16="","",IF(ISNUMBER('BDE data'!T16)=TRUE, IF('BDE data'!T16&lt;'BDE data'!T$38, "ERROR", 'BDE data'!T16), IF('BDE data'!T16="&lt;LOD",'BDE data'!T$38, "ERROR")))</f>
        <v/>
      </c>
      <c r="V16" s="326" t="str">
        <f>IF('BDE data'!U16="","",IF(ISNUMBER('BDE data'!U16)=TRUE, IF('BDE data'!U16&lt;'BDE data'!U$38, "ERROR", 'BDE data'!U16), IF('BDE data'!U16="&lt;LOD",'BDE data'!U$38, "ERROR")))</f>
        <v/>
      </c>
      <c r="W16" s="365" t="str">
        <f>IF('BDE data'!V16="","",IF(ISNUMBER('BDE data'!V16)=TRUE, IF('BDE data'!V16&lt;'BDE data'!V$38, "ERROR", 'BDE data'!V16), IF('BDE data'!V16="&lt;LOD",'BDE data'!V$38, "ERROR")))</f>
        <v/>
      </c>
      <c r="X16" s="16"/>
    </row>
    <row r="17" spans="7:24" ht="20.100000000000001" customHeight="1" x14ac:dyDescent="0.2">
      <c r="G17" s="15"/>
      <c r="H17" s="42" t="str">
        <f>IF('BDE data'!H17="","",'BDE data'!H17)</f>
        <v/>
      </c>
      <c r="I17" s="43" t="str">
        <f>IF('BDE data'!I17="","",'BDE data'!I17)</f>
        <v/>
      </c>
      <c r="J17" s="278"/>
      <c r="K17" s="148" t="str">
        <f>IF('BDE data'!J17="","",'BDE data'!J17)</f>
        <v/>
      </c>
      <c r="L17" s="127" t="str">
        <f>IF('BDE data'!K17="","",IF(ISNUMBER('BDE data'!K17)=TRUE, IF('BDE data'!K17&lt;'BDE data'!K$38, "ERROR", 'BDE data'!K17), IF('BDE data'!K17="&lt;LOD",'BDE data'!K$38, "ERROR")))</f>
        <v/>
      </c>
      <c r="M17" s="326" t="str">
        <f>IF('BDE data'!L17="","",IF(ISNUMBER('BDE data'!L17)=TRUE, IF('BDE data'!L17&lt;'BDE data'!L$38, "ERROR", 'BDE data'!L17), IF('BDE data'!L17="&lt;LOD",'BDE data'!L$38, "ERROR")))</f>
        <v/>
      </c>
      <c r="N17" s="326" t="str">
        <f>IF('BDE data'!M17="","",IF(ISNUMBER('BDE data'!M17)=TRUE, IF('BDE data'!M17&lt;'BDE data'!M$38, "ERROR", 'BDE data'!M17), IF('BDE data'!M17="&lt;LOD",'BDE data'!M$38, "ERROR")))</f>
        <v/>
      </c>
      <c r="O17" s="326" t="str">
        <f>IF('BDE data'!N17="","",IF(ISNUMBER('BDE data'!N17)=TRUE, IF('BDE data'!N17&lt;'BDE data'!N$38, "ERROR", 'BDE data'!N17), IF('BDE data'!N17="&lt;LOD",'BDE data'!N$38, "ERROR")))</f>
        <v/>
      </c>
      <c r="P17" s="326" t="str">
        <f>IF('BDE data'!O17="","",IF(ISNUMBER('BDE data'!O17)=TRUE, IF('BDE data'!O17&lt;'BDE data'!O$38, "ERROR", 'BDE data'!O17), IF('BDE data'!O17="&lt;LOD",'BDE data'!O$38, "ERROR")))</f>
        <v/>
      </c>
      <c r="Q17" s="326" t="str">
        <f>IF('BDE data'!P17="","",IF(ISNUMBER('BDE data'!P17)=TRUE, IF('BDE data'!P17&lt;'BDE data'!P$38, "ERROR", 'BDE data'!P17), IF('BDE data'!P17="&lt;LOD",'BDE data'!P$38, "ERROR")))</f>
        <v/>
      </c>
      <c r="R17" s="326" t="str">
        <f>IF('BDE data'!Q17="","",IF(ISNUMBER('BDE data'!Q17)=TRUE, IF('BDE data'!Q17&lt;'BDE data'!Q$38, "ERROR", 'BDE data'!Q17), IF('BDE data'!Q17="&lt;LOD",'BDE data'!Q$38, "ERROR")))</f>
        <v/>
      </c>
      <c r="S17" s="326" t="str">
        <f>IF('BDE data'!R17="","",IF(ISNUMBER('BDE data'!R17)=TRUE, IF('BDE data'!R17&lt;'BDE data'!R$38, "ERROR", 'BDE data'!R17), IF('BDE data'!R17="&lt;LOD",'BDE data'!R$38, "ERROR")))</f>
        <v/>
      </c>
      <c r="T17" s="326" t="str">
        <f>IF('BDE data'!S17="","",IF(ISNUMBER('BDE data'!S17)=TRUE, IF('BDE data'!S17&lt;'BDE data'!S$38, "ERROR", 'BDE data'!S17), IF('BDE data'!S17="&lt;LOD",'BDE data'!S$38, "ERROR")))</f>
        <v/>
      </c>
      <c r="U17" s="326" t="str">
        <f>IF('BDE data'!T17="","",IF(ISNUMBER('BDE data'!T17)=TRUE, IF('BDE data'!T17&lt;'BDE data'!T$38, "ERROR", 'BDE data'!T17), IF('BDE data'!T17="&lt;LOD",'BDE data'!T$38, "ERROR")))</f>
        <v/>
      </c>
      <c r="V17" s="326" t="str">
        <f>IF('BDE data'!U17="","",IF(ISNUMBER('BDE data'!U17)=TRUE, IF('BDE data'!U17&lt;'BDE data'!U$38, "ERROR", 'BDE data'!U17), IF('BDE data'!U17="&lt;LOD",'BDE data'!U$38, "ERROR")))</f>
        <v/>
      </c>
      <c r="W17" s="365" t="str">
        <f>IF('BDE data'!V17="","",IF(ISNUMBER('BDE data'!V17)=TRUE, IF('BDE data'!V17&lt;'BDE data'!V$38, "ERROR", 'BDE data'!V17), IF('BDE data'!V17="&lt;LOD",'BDE data'!V$38, "ERROR")))</f>
        <v/>
      </c>
      <c r="X17" s="16"/>
    </row>
    <row r="18" spans="7:24" ht="20.100000000000001" customHeight="1" x14ac:dyDescent="0.2">
      <c r="G18" s="15"/>
      <c r="H18" s="42" t="str">
        <f>IF('BDE data'!H18="","",'BDE data'!H18)</f>
        <v/>
      </c>
      <c r="I18" s="43" t="str">
        <f>IF('BDE data'!I18="","",'BDE data'!I18)</f>
        <v/>
      </c>
      <c r="J18" s="278"/>
      <c r="K18" s="148" t="str">
        <f>IF('BDE data'!J18="","",'BDE data'!J18)</f>
        <v/>
      </c>
      <c r="L18" s="127" t="str">
        <f>IF('BDE data'!K18="","",IF(ISNUMBER('BDE data'!K18)=TRUE, IF('BDE data'!K18&lt;'BDE data'!K$38, "ERROR", 'BDE data'!K18), IF('BDE data'!K18="&lt;LOD",'BDE data'!K$38, "ERROR")))</f>
        <v/>
      </c>
      <c r="M18" s="326" t="str">
        <f>IF('BDE data'!L18="","",IF(ISNUMBER('BDE data'!L18)=TRUE, IF('BDE data'!L18&lt;'BDE data'!L$38, "ERROR", 'BDE data'!L18), IF('BDE data'!L18="&lt;LOD",'BDE data'!L$38, "ERROR")))</f>
        <v/>
      </c>
      <c r="N18" s="326" t="str">
        <f>IF('BDE data'!M18="","",IF(ISNUMBER('BDE data'!M18)=TRUE, IF('BDE data'!M18&lt;'BDE data'!M$38, "ERROR", 'BDE data'!M18), IF('BDE data'!M18="&lt;LOD",'BDE data'!M$38, "ERROR")))</f>
        <v/>
      </c>
      <c r="O18" s="326" t="str">
        <f>IF('BDE data'!N18="","",IF(ISNUMBER('BDE data'!N18)=TRUE, IF('BDE data'!N18&lt;'BDE data'!N$38, "ERROR", 'BDE data'!N18), IF('BDE data'!N18="&lt;LOD",'BDE data'!N$38, "ERROR")))</f>
        <v/>
      </c>
      <c r="P18" s="326" t="str">
        <f>IF('BDE data'!O18="","",IF(ISNUMBER('BDE data'!O18)=TRUE, IF('BDE data'!O18&lt;'BDE data'!O$38, "ERROR", 'BDE data'!O18), IF('BDE data'!O18="&lt;LOD",'BDE data'!O$38, "ERROR")))</f>
        <v/>
      </c>
      <c r="Q18" s="326" t="str">
        <f>IF('BDE data'!P18="","",IF(ISNUMBER('BDE data'!P18)=TRUE, IF('BDE data'!P18&lt;'BDE data'!P$38, "ERROR", 'BDE data'!P18), IF('BDE data'!P18="&lt;LOD",'BDE data'!P$38, "ERROR")))</f>
        <v/>
      </c>
      <c r="R18" s="326" t="str">
        <f>IF('BDE data'!Q18="","",IF(ISNUMBER('BDE data'!Q18)=TRUE, IF('BDE data'!Q18&lt;'BDE data'!Q$38, "ERROR", 'BDE data'!Q18), IF('BDE data'!Q18="&lt;LOD",'BDE data'!Q$38, "ERROR")))</f>
        <v/>
      </c>
      <c r="S18" s="326" t="str">
        <f>IF('BDE data'!R18="","",IF(ISNUMBER('BDE data'!R18)=TRUE, IF('BDE data'!R18&lt;'BDE data'!R$38, "ERROR", 'BDE data'!R18), IF('BDE data'!R18="&lt;LOD",'BDE data'!R$38, "ERROR")))</f>
        <v/>
      </c>
      <c r="T18" s="326" t="str">
        <f>IF('BDE data'!S18="","",IF(ISNUMBER('BDE data'!S18)=TRUE, IF('BDE data'!S18&lt;'BDE data'!S$38, "ERROR", 'BDE data'!S18), IF('BDE data'!S18="&lt;LOD",'BDE data'!S$38, "ERROR")))</f>
        <v/>
      </c>
      <c r="U18" s="326" t="str">
        <f>IF('BDE data'!T18="","",IF(ISNUMBER('BDE data'!T18)=TRUE, IF('BDE data'!T18&lt;'BDE data'!T$38, "ERROR", 'BDE data'!T18), IF('BDE data'!T18="&lt;LOD",'BDE data'!T$38, "ERROR")))</f>
        <v/>
      </c>
      <c r="V18" s="326" t="str">
        <f>IF('BDE data'!U18="","",IF(ISNUMBER('BDE data'!U18)=TRUE, IF('BDE data'!U18&lt;'BDE data'!U$38, "ERROR", 'BDE data'!U18), IF('BDE data'!U18="&lt;LOD",'BDE data'!U$38, "ERROR")))</f>
        <v/>
      </c>
      <c r="W18" s="365" t="str">
        <f>IF('BDE data'!V18="","",IF(ISNUMBER('BDE data'!V18)=TRUE, IF('BDE data'!V18&lt;'BDE data'!V$38, "ERROR", 'BDE data'!V18), IF('BDE data'!V18="&lt;LOD",'BDE data'!V$38, "ERROR")))</f>
        <v/>
      </c>
      <c r="X18" s="16"/>
    </row>
    <row r="19" spans="7:24" ht="20.100000000000001" customHeight="1" x14ac:dyDescent="0.2">
      <c r="G19" s="15"/>
      <c r="H19" s="42" t="str">
        <f>IF('BDE data'!H19="","",'BDE data'!H19)</f>
        <v/>
      </c>
      <c r="I19" s="43" t="str">
        <f>IF('BDE data'!I19="","",'BDE data'!I19)</f>
        <v/>
      </c>
      <c r="J19" s="278"/>
      <c r="K19" s="148" t="str">
        <f>IF('BDE data'!J19="","",'BDE data'!J19)</f>
        <v/>
      </c>
      <c r="L19" s="127" t="str">
        <f>IF('BDE data'!K19="","",IF(ISNUMBER('BDE data'!K19)=TRUE, IF('BDE data'!K19&lt;'BDE data'!K$38, "ERROR", 'BDE data'!K19), IF('BDE data'!K19="&lt;LOD",'BDE data'!K$38, "ERROR")))</f>
        <v/>
      </c>
      <c r="M19" s="326" t="str">
        <f>IF('BDE data'!L19="","",IF(ISNUMBER('BDE data'!L19)=TRUE, IF('BDE data'!L19&lt;'BDE data'!L$38, "ERROR", 'BDE data'!L19), IF('BDE data'!L19="&lt;LOD",'BDE data'!L$38, "ERROR")))</f>
        <v/>
      </c>
      <c r="N19" s="326" t="str">
        <f>IF('BDE data'!M19="","",IF(ISNUMBER('BDE data'!M19)=TRUE, IF('BDE data'!M19&lt;'BDE data'!M$38, "ERROR", 'BDE data'!M19), IF('BDE data'!M19="&lt;LOD",'BDE data'!M$38, "ERROR")))</f>
        <v/>
      </c>
      <c r="O19" s="326" t="str">
        <f>IF('BDE data'!N19="","",IF(ISNUMBER('BDE data'!N19)=TRUE, IF('BDE data'!N19&lt;'BDE data'!N$38, "ERROR", 'BDE data'!N19), IF('BDE data'!N19="&lt;LOD",'BDE data'!N$38, "ERROR")))</f>
        <v/>
      </c>
      <c r="P19" s="326" t="str">
        <f>IF('BDE data'!O19="","",IF(ISNUMBER('BDE data'!O19)=TRUE, IF('BDE data'!O19&lt;'BDE data'!O$38, "ERROR", 'BDE data'!O19), IF('BDE data'!O19="&lt;LOD",'BDE data'!O$38, "ERROR")))</f>
        <v/>
      </c>
      <c r="Q19" s="326" t="str">
        <f>IF('BDE data'!P19="","",IF(ISNUMBER('BDE data'!P19)=TRUE, IF('BDE data'!P19&lt;'BDE data'!P$38, "ERROR", 'BDE data'!P19), IF('BDE data'!P19="&lt;LOD",'BDE data'!P$38, "ERROR")))</f>
        <v/>
      </c>
      <c r="R19" s="326" t="str">
        <f>IF('BDE data'!Q19="","",IF(ISNUMBER('BDE data'!Q19)=TRUE, IF('BDE data'!Q19&lt;'BDE data'!Q$38, "ERROR", 'BDE data'!Q19), IF('BDE data'!Q19="&lt;LOD",'BDE data'!Q$38, "ERROR")))</f>
        <v/>
      </c>
      <c r="S19" s="326" t="str">
        <f>IF('BDE data'!R19="","",IF(ISNUMBER('BDE data'!R19)=TRUE, IF('BDE data'!R19&lt;'BDE data'!R$38, "ERROR", 'BDE data'!R19), IF('BDE data'!R19="&lt;LOD",'BDE data'!R$38, "ERROR")))</f>
        <v/>
      </c>
      <c r="T19" s="326" t="str">
        <f>IF('BDE data'!S19="","",IF(ISNUMBER('BDE data'!S19)=TRUE, IF('BDE data'!S19&lt;'BDE data'!S$38, "ERROR", 'BDE data'!S19), IF('BDE data'!S19="&lt;LOD",'BDE data'!S$38, "ERROR")))</f>
        <v/>
      </c>
      <c r="U19" s="326" t="str">
        <f>IF('BDE data'!T19="","",IF(ISNUMBER('BDE data'!T19)=TRUE, IF('BDE data'!T19&lt;'BDE data'!T$38, "ERROR", 'BDE data'!T19), IF('BDE data'!T19="&lt;LOD",'BDE data'!T$38, "ERROR")))</f>
        <v/>
      </c>
      <c r="V19" s="326" t="str">
        <f>IF('BDE data'!U19="","",IF(ISNUMBER('BDE data'!U19)=TRUE, IF('BDE data'!U19&lt;'BDE data'!U$38, "ERROR", 'BDE data'!U19), IF('BDE data'!U19="&lt;LOD",'BDE data'!U$38, "ERROR")))</f>
        <v/>
      </c>
      <c r="W19" s="365" t="str">
        <f>IF('BDE data'!V19="","",IF(ISNUMBER('BDE data'!V19)=TRUE, IF('BDE data'!V19&lt;'BDE data'!V$38, "ERROR", 'BDE data'!V19), IF('BDE data'!V19="&lt;LOD",'BDE data'!V$38, "ERROR")))</f>
        <v/>
      </c>
      <c r="X19" s="16"/>
    </row>
    <row r="20" spans="7:24" ht="20.100000000000001" customHeight="1" x14ac:dyDescent="0.2">
      <c r="G20" s="15"/>
      <c r="H20" s="42" t="str">
        <f>IF('BDE data'!H20="","",'BDE data'!H20)</f>
        <v/>
      </c>
      <c r="I20" s="43" t="str">
        <f>IF('BDE data'!I20="","",'BDE data'!I20)</f>
        <v/>
      </c>
      <c r="J20" s="278"/>
      <c r="K20" s="148" t="str">
        <f>IF('BDE data'!J20="","",'BDE data'!J20)</f>
        <v/>
      </c>
      <c r="L20" s="127" t="str">
        <f>IF('BDE data'!K20="","",IF(ISNUMBER('BDE data'!K20)=TRUE, IF('BDE data'!K20&lt;'BDE data'!K$38, "ERROR", 'BDE data'!K20), IF('BDE data'!K20="&lt;LOD",'BDE data'!K$38, "ERROR")))</f>
        <v/>
      </c>
      <c r="M20" s="326" t="str">
        <f>IF('BDE data'!L20="","",IF(ISNUMBER('BDE data'!L20)=TRUE, IF('BDE data'!L20&lt;'BDE data'!L$38, "ERROR", 'BDE data'!L20), IF('BDE data'!L20="&lt;LOD",'BDE data'!L$38, "ERROR")))</f>
        <v/>
      </c>
      <c r="N20" s="326" t="str">
        <f>IF('BDE data'!M20="","",IF(ISNUMBER('BDE data'!M20)=TRUE, IF('BDE data'!M20&lt;'BDE data'!M$38, "ERROR", 'BDE data'!M20), IF('BDE data'!M20="&lt;LOD",'BDE data'!M$38, "ERROR")))</f>
        <v/>
      </c>
      <c r="O20" s="326" t="str">
        <f>IF('BDE data'!N20="","",IF(ISNUMBER('BDE data'!N20)=TRUE, IF('BDE data'!N20&lt;'BDE data'!N$38, "ERROR", 'BDE data'!N20), IF('BDE data'!N20="&lt;LOD",'BDE data'!N$38, "ERROR")))</f>
        <v/>
      </c>
      <c r="P20" s="326" t="str">
        <f>IF('BDE data'!O20="","",IF(ISNUMBER('BDE data'!O20)=TRUE, IF('BDE data'!O20&lt;'BDE data'!O$38, "ERROR", 'BDE data'!O20), IF('BDE data'!O20="&lt;LOD",'BDE data'!O$38, "ERROR")))</f>
        <v/>
      </c>
      <c r="Q20" s="326" t="str">
        <f>IF('BDE data'!P20="","",IF(ISNUMBER('BDE data'!P20)=TRUE, IF('BDE data'!P20&lt;'BDE data'!P$38, "ERROR", 'BDE data'!P20), IF('BDE data'!P20="&lt;LOD",'BDE data'!P$38, "ERROR")))</f>
        <v/>
      </c>
      <c r="R20" s="326" t="str">
        <f>IF('BDE data'!Q20="","",IF(ISNUMBER('BDE data'!Q20)=TRUE, IF('BDE data'!Q20&lt;'BDE data'!Q$38, "ERROR", 'BDE data'!Q20), IF('BDE data'!Q20="&lt;LOD",'BDE data'!Q$38, "ERROR")))</f>
        <v/>
      </c>
      <c r="S20" s="326" t="str">
        <f>IF('BDE data'!R20="","",IF(ISNUMBER('BDE data'!R20)=TRUE, IF('BDE data'!R20&lt;'BDE data'!R$38, "ERROR", 'BDE data'!R20), IF('BDE data'!R20="&lt;LOD",'BDE data'!R$38, "ERROR")))</f>
        <v/>
      </c>
      <c r="T20" s="326" t="str">
        <f>IF('BDE data'!S20="","",IF(ISNUMBER('BDE data'!S20)=TRUE, IF('BDE data'!S20&lt;'BDE data'!S$38, "ERROR", 'BDE data'!S20), IF('BDE data'!S20="&lt;LOD",'BDE data'!S$38, "ERROR")))</f>
        <v/>
      </c>
      <c r="U20" s="326" t="str">
        <f>IF('BDE data'!T20="","",IF(ISNUMBER('BDE data'!T20)=TRUE, IF('BDE data'!T20&lt;'BDE data'!T$38, "ERROR", 'BDE data'!T20), IF('BDE data'!T20="&lt;LOD",'BDE data'!T$38, "ERROR")))</f>
        <v/>
      </c>
      <c r="V20" s="326" t="str">
        <f>IF('BDE data'!U20="","",IF(ISNUMBER('BDE data'!U20)=TRUE, IF('BDE data'!U20&lt;'BDE data'!U$38, "ERROR", 'BDE data'!U20), IF('BDE data'!U20="&lt;LOD",'BDE data'!U$38, "ERROR")))</f>
        <v/>
      </c>
      <c r="W20" s="365" t="str">
        <f>IF('BDE data'!V20="","",IF(ISNUMBER('BDE data'!V20)=TRUE, IF('BDE data'!V20&lt;'BDE data'!V$38, "ERROR", 'BDE data'!V20), IF('BDE data'!V20="&lt;LOD",'BDE data'!V$38, "ERROR")))</f>
        <v/>
      </c>
      <c r="X20" s="16"/>
    </row>
    <row r="21" spans="7:24" ht="20.100000000000001" customHeight="1" x14ac:dyDescent="0.2">
      <c r="G21" s="15"/>
      <c r="H21" s="42" t="str">
        <f>IF('BDE data'!H21="","",'BDE data'!H21)</f>
        <v/>
      </c>
      <c r="I21" s="43" t="str">
        <f>IF('BDE data'!I21="","",'BDE data'!I21)</f>
        <v/>
      </c>
      <c r="J21" s="278"/>
      <c r="K21" s="148" t="str">
        <f>IF('BDE data'!J21="","",'BDE data'!J21)</f>
        <v/>
      </c>
      <c r="L21" s="127" t="str">
        <f>IF('BDE data'!K21="","",IF(ISNUMBER('BDE data'!K21)=TRUE, IF('BDE data'!K21&lt;'BDE data'!K$38, "ERROR", 'BDE data'!K21), IF('BDE data'!K21="&lt;LOD",'BDE data'!K$38, "ERROR")))</f>
        <v/>
      </c>
      <c r="M21" s="326" t="str">
        <f>IF('BDE data'!L21="","",IF(ISNUMBER('BDE data'!L21)=TRUE, IF('BDE data'!L21&lt;'BDE data'!L$38, "ERROR", 'BDE data'!L21), IF('BDE data'!L21="&lt;LOD",'BDE data'!L$38, "ERROR")))</f>
        <v/>
      </c>
      <c r="N21" s="326" t="str">
        <f>IF('BDE data'!M21="","",IF(ISNUMBER('BDE data'!M21)=TRUE, IF('BDE data'!M21&lt;'BDE data'!M$38, "ERROR", 'BDE data'!M21), IF('BDE data'!M21="&lt;LOD",'BDE data'!M$38, "ERROR")))</f>
        <v/>
      </c>
      <c r="O21" s="326" t="str">
        <f>IF('BDE data'!N21="","",IF(ISNUMBER('BDE data'!N21)=TRUE, IF('BDE data'!N21&lt;'BDE data'!N$38, "ERROR", 'BDE data'!N21), IF('BDE data'!N21="&lt;LOD",'BDE data'!N$38, "ERROR")))</f>
        <v/>
      </c>
      <c r="P21" s="326" t="str">
        <f>IF('BDE data'!O21="","",IF(ISNUMBER('BDE data'!O21)=TRUE, IF('BDE data'!O21&lt;'BDE data'!O$38, "ERROR", 'BDE data'!O21), IF('BDE data'!O21="&lt;LOD",'BDE data'!O$38, "ERROR")))</f>
        <v/>
      </c>
      <c r="Q21" s="326" t="str">
        <f>IF('BDE data'!P21="","",IF(ISNUMBER('BDE data'!P21)=TRUE, IF('BDE data'!P21&lt;'BDE data'!P$38, "ERROR", 'BDE data'!P21), IF('BDE data'!P21="&lt;LOD",'BDE data'!P$38, "ERROR")))</f>
        <v/>
      </c>
      <c r="R21" s="326" t="str">
        <f>IF('BDE data'!Q21="","",IF(ISNUMBER('BDE data'!Q21)=TRUE, IF('BDE data'!Q21&lt;'BDE data'!Q$38, "ERROR", 'BDE data'!Q21), IF('BDE data'!Q21="&lt;LOD",'BDE data'!Q$38, "ERROR")))</f>
        <v/>
      </c>
      <c r="S21" s="326" t="str">
        <f>IF('BDE data'!R21="","",IF(ISNUMBER('BDE data'!R21)=TRUE, IF('BDE data'!R21&lt;'BDE data'!R$38, "ERROR", 'BDE data'!R21), IF('BDE data'!R21="&lt;LOD",'BDE data'!R$38, "ERROR")))</f>
        <v/>
      </c>
      <c r="T21" s="326" t="str">
        <f>IF('BDE data'!S21="","",IF(ISNUMBER('BDE data'!S21)=TRUE, IF('BDE data'!S21&lt;'BDE data'!S$38, "ERROR", 'BDE data'!S21), IF('BDE data'!S21="&lt;LOD",'BDE data'!S$38, "ERROR")))</f>
        <v/>
      </c>
      <c r="U21" s="326" t="str">
        <f>IF('BDE data'!T21="","",IF(ISNUMBER('BDE data'!T21)=TRUE, IF('BDE data'!T21&lt;'BDE data'!T$38, "ERROR", 'BDE data'!T21), IF('BDE data'!T21="&lt;LOD",'BDE data'!T$38, "ERROR")))</f>
        <v/>
      </c>
      <c r="V21" s="326" t="str">
        <f>IF('BDE data'!U21="","",IF(ISNUMBER('BDE data'!U21)=TRUE, IF('BDE data'!U21&lt;'BDE data'!U$38, "ERROR", 'BDE data'!U21), IF('BDE data'!U21="&lt;LOD",'BDE data'!U$38, "ERROR")))</f>
        <v/>
      </c>
      <c r="W21" s="365" t="str">
        <f>IF('BDE data'!V21="","",IF(ISNUMBER('BDE data'!V21)=TRUE, IF('BDE data'!V21&lt;'BDE data'!V$38, "ERROR", 'BDE data'!V21), IF('BDE data'!V21="&lt;LOD",'BDE data'!V$38, "ERROR")))</f>
        <v/>
      </c>
      <c r="X21" s="16"/>
    </row>
    <row r="22" spans="7:24" ht="20.100000000000001" customHeight="1" x14ac:dyDescent="0.2">
      <c r="G22" s="15"/>
      <c r="H22" s="42" t="str">
        <f>IF('BDE data'!H22="","",'BDE data'!H22)</f>
        <v/>
      </c>
      <c r="I22" s="43" t="str">
        <f>IF('BDE data'!I22="","",'BDE data'!I22)</f>
        <v/>
      </c>
      <c r="J22" s="278"/>
      <c r="K22" s="148" t="str">
        <f>IF('BDE data'!J22="","",'BDE data'!J22)</f>
        <v/>
      </c>
      <c r="L22" s="127" t="str">
        <f>IF('BDE data'!K22="","",IF(ISNUMBER('BDE data'!K22)=TRUE, IF('BDE data'!K22&lt;'BDE data'!K$38, "ERROR", 'BDE data'!K22), IF('BDE data'!K22="&lt;LOD",'BDE data'!K$38, "ERROR")))</f>
        <v/>
      </c>
      <c r="M22" s="326" t="str">
        <f>IF('BDE data'!L22="","",IF(ISNUMBER('BDE data'!L22)=TRUE, IF('BDE data'!L22&lt;'BDE data'!L$38, "ERROR", 'BDE data'!L22), IF('BDE data'!L22="&lt;LOD",'BDE data'!L$38, "ERROR")))</f>
        <v/>
      </c>
      <c r="N22" s="326" t="str">
        <f>IF('BDE data'!M22="","",IF(ISNUMBER('BDE data'!M22)=TRUE, IF('BDE data'!M22&lt;'BDE data'!M$38, "ERROR", 'BDE data'!M22), IF('BDE data'!M22="&lt;LOD",'BDE data'!M$38, "ERROR")))</f>
        <v/>
      </c>
      <c r="O22" s="326" t="str">
        <f>IF('BDE data'!N22="","",IF(ISNUMBER('BDE data'!N22)=TRUE, IF('BDE data'!N22&lt;'BDE data'!N$38, "ERROR", 'BDE data'!N22), IF('BDE data'!N22="&lt;LOD",'BDE data'!N$38, "ERROR")))</f>
        <v/>
      </c>
      <c r="P22" s="326" t="str">
        <f>IF('BDE data'!O22="","",IF(ISNUMBER('BDE data'!O22)=TRUE, IF('BDE data'!O22&lt;'BDE data'!O$38, "ERROR", 'BDE data'!O22), IF('BDE data'!O22="&lt;LOD",'BDE data'!O$38, "ERROR")))</f>
        <v/>
      </c>
      <c r="Q22" s="326" t="str">
        <f>IF('BDE data'!P22="","",IF(ISNUMBER('BDE data'!P22)=TRUE, IF('BDE data'!P22&lt;'BDE data'!P$38, "ERROR", 'BDE data'!P22), IF('BDE data'!P22="&lt;LOD",'BDE data'!P$38, "ERROR")))</f>
        <v/>
      </c>
      <c r="R22" s="326" t="str">
        <f>IF('BDE data'!Q22="","",IF(ISNUMBER('BDE data'!Q22)=TRUE, IF('BDE data'!Q22&lt;'BDE data'!Q$38, "ERROR", 'BDE data'!Q22), IF('BDE data'!Q22="&lt;LOD",'BDE data'!Q$38, "ERROR")))</f>
        <v/>
      </c>
      <c r="S22" s="326" t="str">
        <f>IF('BDE data'!R22="","",IF(ISNUMBER('BDE data'!R22)=TRUE, IF('BDE data'!R22&lt;'BDE data'!R$38, "ERROR", 'BDE data'!R22), IF('BDE data'!R22="&lt;LOD",'BDE data'!R$38, "ERROR")))</f>
        <v/>
      </c>
      <c r="T22" s="326" t="str">
        <f>IF('BDE data'!S22="","",IF(ISNUMBER('BDE data'!S22)=TRUE, IF('BDE data'!S22&lt;'BDE data'!S$38, "ERROR", 'BDE data'!S22), IF('BDE data'!S22="&lt;LOD",'BDE data'!S$38, "ERROR")))</f>
        <v/>
      </c>
      <c r="U22" s="326" t="str">
        <f>IF('BDE data'!T22="","",IF(ISNUMBER('BDE data'!T22)=TRUE, IF('BDE data'!T22&lt;'BDE data'!T$38, "ERROR", 'BDE data'!T22), IF('BDE data'!T22="&lt;LOD",'BDE data'!T$38, "ERROR")))</f>
        <v/>
      </c>
      <c r="V22" s="326" t="str">
        <f>IF('BDE data'!U22="","",IF(ISNUMBER('BDE data'!U22)=TRUE, IF('BDE data'!U22&lt;'BDE data'!U$38, "ERROR", 'BDE data'!U22), IF('BDE data'!U22="&lt;LOD",'BDE data'!U$38, "ERROR")))</f>
        <v/>
      </c>
      <c r="W22" s="365" t="str">
        <f>IF('BDE data'!V22="","",IF(ISNUMBER('BDE data'!V22)=TRUE, IF('BDE data'!V22&lt;'BDE data'!V$38, "ERROR", 'BDE data'!V22), IF('BDE data'!V22="&lt;LOD",'BDE data'!V$38, "ERROR")))</f>
        <v/>
      </c>
      <c r="X22" s="16"/>
    </row>
    <row r="23" spans="7:24" ht="20.100000000000001" customHeight="1" x14ac:dyDescent="0.2">
      <c r="G23" s="15"/>
      <c r="H23" s="42" t="str">
        <f>IF('BDE data'!H23="","",'BDE data'!H23)</f>
        <v/>
      </c>
      <c r="I23" s="43" t="str">
        <f>IF('BDE data'!I23="","",'BDE data'!I23)</f>
        <v/>
      </c>
      <c r="J23" s="278"/>
      <c r="K23" s="148" t="str">
        <f>IF('BDE data'!J23="","",'BDE data'!J23)</f>
        <v/>
      </c>
      <c r="L23" s="127" t="str">
        <f>IF('BDE data'!K23="","",IF(ISNUMBER('BDE data'!K23)=TRUE, IF('BDE data'!K23&lt;'BDE data'!K$38, "ERROR", 'BDE data'!K23), IF('BDE data'!K23="&lt;LOD",'BDE data'!K$38, "ERROR")))</f>
        <v/>
      </c>
      <c r="M23" s="326" t="str">
        <f>IF('BDE data'!L23="","",IF(ISNUMBER('BDE data'!L23)=TRUE, IF('BDE data'!L23&lt;'BDE data'!L$38, "ERROR", 'BDE data'!L23), IF('BDE data'!L23="&lt;LOD",'BDE data'!L$38, "ERROR")))</f>
        <v/>
      </c>
      <c r="N23" s="326" t="str">
        <f>IF('BDE data'!M23="","",IF(ISNUMBER('BDE data'!M23)=TRUE, IF('BDE data'!M23&lt;'BDE data'!M$38, "ERROR", 'BDE data'!M23), IF('BDE data'!M23="&lt;LOD",'BDE data'!M$38, "ERROR")))</f>
        <v/>
      </c>
      <c r="O23" s="326" t="str">
        <f>IF('BDE data'!N23="","",IF(ISNUMBER('BDE data'!N23)=TRUE, IF('BDE data'!N23&lt;'BDE data'!N$38, "ERROR", 'BDE data'!N23), IF('BDE data'!N23="&lt;LOD",'BDE data'!N$38, "ERROR")))</f>
        <v/>
      </c>
      <c r="P23" s="326" t="str">
        <f>IF('BDE data'!O23="","",IF(ISNUMBER('BDE data'!O23)=TRUE, IF('BDE data'!O23&lt;'BDE data'!O$38, "ERROR", 'BDE data'!O23), IF('BDE data'!O23="&lt;LOD",'BDE data'!O$38, "ERROR")))</f>
        <v/>
      </c>
      <c r="Q23" s="326" t="str">
        <f>IF('BDE data'!P23="","",IF(ISNUMBER('BDE data'!P23)=TRUE, IF('BDE data'!P23&lt;'BDE data'!P$38, "ERROR", 'BDE data'!P23), IF('BDE data'!P23="&lt;LOD",'BDE data'!P$38, "ERROR")))</f>
        <v/>
      </c>
      <c r="R23" s="326" t="str">
        <f>IF('BDE data'!Q23="","",IF(ISNUMBER('BDE data'!Q23)=TRUE, IF('BDE data'!Q23&lt;'BDE data'!Q$38, "ERROR", 'BDE data'!Q23), IF('BDE data'!Q23="&lt;LOD",'BDE data'!Q$38, "ERROR")))</f>
        <v/>
      </c>
      <c r="S23" s="326" t="str">
        <f>IF('BDE data'!R23="","",IF(ISNUMBER('BDE data'!R23)=TRUE, IF('BDE data'!R23&lt;'BDE data'!R$38, "ERROR", 'BDE data'!R23), IF('BDE data'!R23="&lt;LOD",'BDE data'!R$38, "ERROR")))</f>
        <v/>
      </c>
      <c r="T23" s="326" t="str">
        <f>IF('BDE data'!S23="","",IF(ISNUMBER('BDE data'!S23)=TRUE, IF('BDE data'!S23&lt;'BDE data'!S$38, "ERROR", 'BDE data'!S23), IF('BDE data'!S23="&lt;LOD",'BDE data'!S$38, "ERROR")))</f>
        <v/>
      </c>
      <c r="U23" s="326" t="str">
        <f>IF('BDE data'!T23="","",IF(ISNUMBER('BDE data'!T23)=TRUE, IF('BDE data'!T23&lt;'BDE data'!T$38, "ERROR", 'BDE data'!T23), IF('BDE data'!T23="&lt;LOD",'BDE data'!T$38, "ERROR")))</f>
        <v/>
      </c>
      <c r="V23" s="326" t="str">
        <f>IF('BDE data'!U23="","",IF(ISNUMBER('BDE data'!U23)=TRUE, IF('BDE data'!U23&lt;'BDE data'!U$38, "ERROR", 'BDE data'!U23), IF('BDE data'!U23="&lt;LOD",'BDE data'!U$38, "ERROR")))</f>
        <v/>
      </c>
      <c r="W23" s="365" t="str">
        <f>IF('BDE data'!V23="","",IF(ISNUMBER('BDE data'!V23)=TRUE, IF('BDE data'!V23&lt;'BDE data'!V$38, "ERROR", 'BDE data'!V23), IF('BDE data'!V23="&lt;LOD",'BDE data'!V$38, "ERROR")))</f>
        <v/>
      </c>
      <c r="X23" s="16"/>
    </row>
    <row r="24" spans="7:24" ht="20.100000000000001" customHeight="1" x14ac:dyDescent="0.2">
      <c r="G24" s="15"/>
      <c r="H24" s="42" t="str">
        <f>IF('BDE data'!H24="","",'BDE data'!H24)</f>
        <v/>
      </c>
      <c r="I24" s="43" t="str">
        <f>IF('BDE data'!I24="","",'BDE data'!I24)</f>
        <v/>
      </c>
      <c r="J24" s="278"/>
      <c r="K24" s="148" t="str">
        <f>IF('BDE data'!J24="","",'BDE data'!J24)</f>
        <v/>
      </c>
      <c r="L24" s="127" t="str">
        <f>IF('BDE data'!K24="","",IF(ISNUMBER('BDE data'!K24)=TRUE, IF('BDE data'!K24&lt;'BDE data'!K$38, "ERROR", 'BDE data'!K24), IF('BDE data'!K24="&lt;LOD",'BDE data'!K$38, "ERROR")))</f>
        <v/>
      </c>
      <c r="M24" s="326" t="str">
        <f>IF('BDE data'!L24="","",IF(ISNUMBER('BDE data'!L24)=TRUE, IF('BDE data'!L24&lt;'BDE data'!L$38, "ERROR", 'BDE data'!L24), IF('BDE data'!L24="&lt;LOD",'BDE data'!L$38, "ERROR")))</f>
        <v/>
      </c>
      <c r="N24" s="326" t="str">
        <f>IF('BDE data'!M24="","",IF(ISNUMBER('BDE data'!M24)=TRUE, IF('BDE data'!M24&lt;'BDE data'!M$38, "ERROR", 'BDE data'!M24), IF('BDE data'!M24="&lt;LOD",'BDE data'!M$38, "ERROR")))</f>
        <v/>
      </c>
      <c r="O24" s="326" t="str">
        <f>IF('BDE data'!N24="","",IF(ISNUMBER('BDE data'!N24)=TRUE, IF('BDE data'!N24&lt;'BDE data'!N$38, "ERROR", 'BDE data'!N24), IF('BDE data'!N24="&lt;LOD",'BDE data'!N$38, "ERROR")))</f>
        <v/>
      </c>
      <c r="P24" s="326" t="str">
        <f>IF('BDE data'!O24="","",IF(ISNUMBER('BDE data'!O24)=TRUE, IF('BDE data'!O24&lt;'BDE data'!O$38, "ERROR", 'BDE data'!O24), IF('BDE data'!O24="&lt;LOD",'BDE data'!O$38, "ERROR")))</f>
        <v/>
      </c>
      <c r="Q24" s="326" t="str">
        <f>IF('BDE data'!P24="","",IF(ISNUMBER('BDE data'!P24)=TRUE, IF('BDE data'!P24&lt;'BDE data'!P$38, "ERROR", 'BDE data'!P24), IF('BDE data'!P24="&lt;LOD",'BDE data'!P$38, "ERROR")))</f>
        <v/>
      </c>
      <c r="R24" s="326" t="str">
        <f>IF('BDE data'!Q24="","",IF(ISNUMBER('BDE data'!Q24)=TRUE, IF('BDE data'!Q24&lt;'BDE data'!Q$38, "ERROR", 'BDE data'!Q24), IF('BDE data'!Q24="&lt;LOD",'BDE data'!Q$38, "ERROR")))</f>
        <v/>
      </c>
      <c r="S24" s="326" t="str">
        <f>IF('BDE data'!R24="","",IF(ISNUMBER('BDE data'!R24)=TRUE, IF('BDE data'!R24&lt;'BDE data'!R$38, "ERROR", 'BDE data'!R24), IF('BDE data'!R24="&lt;LOD",'BDE data'!R$38, "ERROR")))</f>
        <v/>
      </c>
      <c r="T24" s="326" t="str">
        <f>IF('BDE data'!S24="","",IF(ISNUMBER('BDE data'!S24)=TRUE, IF('BDE data'!S24&lt;'BDE data'!S$38, "ERROR", 'BDE data'!S24), IF('BDE data'!S24="&lt;LOD",'BDE data'!S$38, "ERROR")))</f>
        <v/>
      </c>
      <c r="U24" s="326" t="str">
        <f>IF('BDE data'!T24="","",IF(ISNUMBER('BDE data'!T24)=TRUE, IF('BDE data'!T24&lt;'BDE data'!T$38, "ERROR", 'BDE data'!T24), IF('BDE data'!T24="&lt;LOD",'BDE data'!T$38, "ERROR")))</f>
        <v/>
      </c>
      <c r="V24" s="326" t="str">
        <f>IF('BDE data'!U24="","",IF(ISNUMBER('BDE data'!U24)=TRUE, IF('BDE data'!U24&lt;'BDE data'!U$38, "ERROR", 'BDE data'!U24), IF('BDE data'!U24="&lt;LOD",'BDE data'!U$38, "ERROR")))</f>
        <v/>
      </c>
      <c r="W24" s="365" t="str">
        <f>IF('BDE data'!V24="","",IF(ISNUMBER('BDE data'!V24)=TRUE, IF('BDE data'!V24&lt;'BDE data'!V$38, "ERROR", 'BDE data'!V24), IF('BDE data'!V24="&lt;LOD",'BDE data'!V$38, "ERROR")))</f>
        <v/>
      </c>
      <c r="X24" s="16"/>
    </row>
    <row r="25" spans="7:24" ht="20.100000000000001" customHeight="1" x14ac:dyDescent="0.2">
      <c r="G25" s="15"/>
      <c r="H25" s="42" t="str">
        <f>IF('BDE data'!H25="","",'BDE data'!H25)</f>
        <v/>
      </c>
      <c r="I25" s="43" t="str">
        <f>IF('BDE data'!I25="","",'BDE data'!I25)</f>
        <v/>
      </c>
      <c r="J25" s="278"/>
      <c r="K25" s="148" t="str">
        <f>IF('BDE data'!J25="","",'BDE data'!J25)</f>
        <v/>
      </c>
      <c r="L25" s="127" t="str">
        <f>IF('BDE data'!K25="","",IF(ISNUMBER('BDE data'!K25)=TRUE, IF('BDE data'!K25&lt;'BDE data'!K$38, "ERROR", 'BDE data'!K25), IF('BDE data'!K25="&lt;LOD",'BDE data'!K$38, "ERROR")))</f>
        <v/>
      </c>
      <c r="M25" s="326" t="str">
        <f>IF('BDE data'!L25="","",IF(ISNUMBER('BDE data'!L25)=TRUE, IF('BDE data'!L25&lt;'BDE data'!L$38, "ERROR", 'BDE data'!L25), IF('BDE data'!L25="&lt;LOD",'BDE data'!L$38, "ERROR")))</f>
        <v/>
      </c>
      <c r="N25" s="326" t="str">
        <f>IF('BDE data'!M25="","",IF(ISNUMBER('BDE data'!M25)=TRUE, IF('BDE data'!M25&lt;'BDE data'!M$38, "ERROR", 'BDE data'!M25), IF('BDE data'!M25="&lt;LOD",'BDE data'!M$38, "ERROR")))</f>
        <v/>
      </c>
      <c r="O25" s="326" t="str">
        <f>IF('BDE data'!N25="","",IF(ISNUMBER('BDE data'!N25)=TRUE, IF('BDE data'!N25&lt;'BDE data'!N$38, "ERROR", 'BDE data'!N25), IF('BDE data'!N25="&lt;LOD",'BDE data'!N$38, "ERROR")))</f>
        <v/>
      </c>
      <c r="P25" s="326" t="str">
        <f>IF('BDE data'!O25="","",IF(ISNUMBER('BDE data'!O25)=TRUE, IF('BDE data'!O25&lt;'BDE data'!O$38, "ERROR", 'BDE data'!O25), IF('BDE data'!O25="&lt;LOD",'BDE data'!O$38, "ERROR")))</f>
        <v/>
      </c>
      <c r="Q25" s="326" t="str">
        <f>IF('BDE data'!P25="","",IF(ISNUMBER('BDE data'!P25)=TRUE, IF('BDE data'!P25&lt;'BDE data'!P$38, "ERROR", 'BDE data'!P25), IF('BDE data'!P25="&lt;LOD",'BDE data'!P$38, "ERROR")))</f>
        <v/>
      </c>
      <c r="R25" s="326" t="str">
        <f>IF('BDE data'!Q25="","",IF(ISNUMBER('BDE data'!Q25)=TRUE, IF('BDE data'!Q25&lt;'BDE data'!Q$38, "ERROR", 'BDE data'!Q25), IF('BDE data'!Q25="&lt;LOD",'BDE data'!Q$38, "ERROR")))</f>
        <v/>
      </c>
      <c r="S25" s="326" t="str">
        <f>IF('BDE data'!R25="","",IF(ISNUMBER('BDE data'!R25)=TRUE, IF('BDE data'!R25&lt;'BDE data'!R$38, "ERROR", 'BDE data'!R25), IF('BDE data'!R25="&lt;LOD",'BDE data'!R$38, "ERROR")))</f>
        <v/>
      </c>
      <c r="T25" s="326" t="str">
        <f>IF('BDE data'!S25="","",IF(ISNUMBER('BDE data'!S25)=TRUE, IF('BDE data'!S25&lt;'BDE data'!S$38, "ERROR", 'BDE data'!S25), IF('BDE data'!S25="&lt;LOD",'BDE data'!S$38, "ERROR")))</f>
        <v/>
      </c>
      <c r="U25" s="326" t="str">
        <f>IF('BDE data'!T25="","",IF(ISNUMBER('BDE data'!T25)=TRUE, IF('BDE data'!T25&lt;'BDE data'!T$38, "ERROR", 'BDE data'!T25), IF('BDE data'!T25="&lt;LOD",'BDE data'!T$38, "ERROR")))</f>
        <v/>
      </c>
      <c r="V25" s="326" t="str">
        <f>IF('BDE data'!U25="","",IF(ISNUMBER('BDE data'!U25)=TRUE, IF('BDE data'!U25&lt;'BDE data'!U$38, "ERROR", 'BDE data'!U25), IF('BDE data'!U25="&lt;LOD",'BDE data'!U$38, "ERROR")))</f>
        <v/>
      </c>
      <c r="W25" s="365" t="str">
        <f>IF('BDE data'!V25="","",IF(ISNUMBER('BDE data'!V25)=TRUE, IF('BDE data'!V25&lt;'BDE data'!V$38, "ERROR", 'BDE data'!V25), IF('BDE data'!V25="&lt;LOD",'BDE data'!V$38, "ERROR")))</f>
        <v/>
      </c>
      <c r="X25" s="16"/>
    </row>
    <row r="26" spans="7:24" ht="20.100000000000001" customHeight="1" x14ac:dyDescent="0.2">
      <c r="G26" s="15"/>
      <c r="H26" s="42" t="str">
        <f>IF('BDE data'!H26="","",'BDE data'!H26)</f>
        <v/>
      </c>
      <c r="I26" s="43" t="str">
        <f>IF('BDE data'!I26="","",'BDE data'!I26)</f>
        <v/>
      </c>
      <c r="J26" s="278"/>
      <c r="K26" s="148" t="str">
        <f>IF('BDE data'!J26="","",'BDE data'!J26)</f>
        <v/>
      </c>
      <c r="L26" s="127" t="str">
        <f>IF('BDE data'!K26="","",IF(ISNUMBER('BDE data'!K26)=TRUE, IF('BDE data'!K26&lt;'BDE data'!K$38, "ERROR", 'BDE data'!K26), IF('BDE data'!K26="&lt;LOD",'BDE data'!K$38, "ERROR")))</f>
        <v/>
      </c>
      <c r="M26" s="326" t="str">
        <f>IF('BDE data'!L26="","",IF(ISNUMBER('BDE data'!L26)=TRUE, IF('BDE data'!L26&lt;'BDE data'!L$38, "ERROR", 'BDE data'!L26), IF('BDE data'!L26="&lt;LOD",'BDE data'!L$38, "ERROR")))</f>
        <v/>
      </c>
      <c r="N26" s="326" t="str">
        <f>IF('BDE data'!M26="","",IF(ISNUMBER('BDE data'!M26)=TRUE, IF('BDE data'!M26&lt;'BDE data'!M$38, "ERROR", 'BDE data'!M26), IF('BDE data'!M26="&lt;LOD",'BDE data'!M$38, "ERROR")))</f>
        <v/>
      </c>
      <c r="O26" s="326" t="str">
        <f>IF('BDE data'!N26="","",IF(ISNUMBER('BDE data'!N26)=TRUE, IF('BDE data'!N26&lt;'BDE data'!N$38, "ERROR", 'BDE data'!N26), IF('BDE data'!N26="&lt;LOD",'BDE data'!N$38, "ERROR")))</f>
        <v/>
      </c>
      <c r="P26" s="326" t="str">
        <f>IF('BDE data'!O26="","",IF(ISNUMBER('BDE data'!O26)=TRUE, IF('BDE data'!O26&lt;'BDE data'!O$38, "ERROR", 'BDE data'!O26), IF('BDE data'!O26="&lt;LOD",'BDE data'!O$38, "ERROR")))</f>
        <v/>
      </c>
      <c r="Q26" s="326" t="str">
        <f>IF('BDE data'!P26="","",IF(ISNUMBER('BDE data'!P26)=TRUE, IF('BDE data'!P26&lt;'BDE data'!P$38, "ERROR", 'BDE data'!P26), IF('BDE data'!P26="&lt;LOD",'BDE data'!P$38, "ERROR")))</f>
        <v/>
      </c>
      <c r="R26" s="326" t="str">
        <f>IF('BDE data'!Q26="","",IF(ISNUMBER('BDE data'!Q26)=TRUE, IF('BDE data'!Q26&lt;'BDE data'!Q$38, "ERROR", 'BDE data'!Q26), IF('BDE data'!Q26="&lt;LOD",'BDE data'!Q$38, "ERROR")))</f>
        <v/>
      </c>
      <c r="S26" s="326" t="str">
        <f>IF('BDE data'!R26="","",IF(ISNUMBER('BDE data'!R26)=TRUE, IF('BDE data'!R26&lt;'BDE data'!R$38, "ERROR", 'BDE data'!R26), IF('BDE data'!R26="&lt;LOD",'BDE data'!R$38, "ERROR")))</f>
        <v/>
      </c>
      <c r="T26" s="326" t="str">
        <f>IF('BDE data'!S26="","",IF(ISNUMBER('BDE data'!S26)=TRUE, IF('BDE data'!S26&lt;'BDE data'!S$38, "ERROR", 'BDE data'!S26), IF('BDE data'!S26="&lt;LOD",'BDE data'!S$38, "ERROR")))</f>
        <v/>
      </c>
      <c r="U26" s="326" t="str">
        <f>IF('BDE data'!T26="","",IF(ISNUMBER('BDE data'!T26)=TRUE, IF('BDE data'!T26&lt;'BDE data'!T$38, "ERROR", 'BDE data'!T26), IF('BDE data'!T26="&lt;LOD",'BDE data'!T$38, "ERROR")))</f>
        <v/>
      </c>
      <c r="V26" s="326" t="str">
        <f>IF('BDE data'!U26="","",IF(ISNUMBER('BDE data'!U26)=TRUE, IF('BDE data'!U26&lt;'BDE data'!U$38, "ERROR", 'BDE data'!U26), IF('BDE data'!U26="&lt;LOD",'BDE data'!U$38, "ERROR")))</f>
        <v/>
      </c>
      <c r="W26" s="365" t="str">
        <f>IF('BDE data'!V26="","",IF(ISNUMBER('BDE data'!V26)=TRUE, IF('BDE data'!V26&lt;'BDE data'!V$38, "ERROR", 'BDE data'!V26), IF('BDE data'!V26="&lt;LOD",'BDE data'!V$38, "ERROR")))</f>
        <v/>
      </c>
      <c r="X26" s="16"/>
    </row>
    <row r="27" spans="7:24" ht="20.100000000000001" customHeight="1" x14ac:dyDescent="0.2">
      <c r="G27" s="15"/>
      <c r="H27" s="42" t="str">
        <f>IF('BDE data'!H27="","",'BDE data'!H27)</f>
        <v/>
      </c>
      <c r="I27" s="43" t="str">
        <f>IF('BDE data'!I27="","",'BDE data'!I27)</f>
        <v/>
      </c>
      <c r="J27" s="278"/>
      <c r="K27" s="148" t="str">
        <f>IF('BDE data'!J27="","",'BDE data'!J27)</f>
        <v/>
      </c>
      <c r="L27" s="127" t="str">
        <f>IF('BDE data'!K27="","",IF(ISNUMBER('BDE data'!K27)=TRUE, IF('BDE data'!K27&lt;'BDE data'!K$38, "ERROR", 'BDE data'!K27), IF('BDE data'!K27="&lt;LOD",'BDE data'!K$38, "ERROR")))</f>
        <v/>
      </c>
      <c r="M27" s="326" t="str">
        <f>IF('BDE data'!L27="","",IF(ISNUMBER('BDE data'!L27)=TRUE, IF('BDE data'!L27&lt;'BDE data'!L$38, "ERROR", 'BDE data'!L27), IF('BDE data'!L27="&lt;LOD",'BDE data'!L$38, "ERROR")))</f>
        <v/>
      </c>
      <c r="N27" s="326" t="str">
        <f>IF('BDE data'!M27="","",IF(ISNUMBER('BDE data'!M27)=TRUE, IF('BDE data'!M27&lt;'BDE data'!M$38, "ERROR", 'BDE data'!M27), IF('BDE data'!M27="&lt;LOD",'BDE data'!M$38, "ERROR")))</f>
        <v/>
      </c>
      <c r="O27" s="326" t="str">
        <f>IF('BDE data'!N27="","",IF(ISNUMBER('BDE data'!N27)=TRUE, IF('BDE data'!N27&lt;'BDE data'!N$38, "ERROR", 'BDE data'!N27), IF('BDE data'!N27="&lt;LOD",'BDE data'!N$38, "ERROR")))</f>
        <v/>
      </c>
      <c r="P27" s="326" t="str">
        <f>IF('BDE data'!O27="","",IF(ISNUMBER('BDE data'!O27)=TRUE, IF('BDE data'!O27&lt;'BDE data'!O$38, "ERROR", 'BDE data'!O27), IF('BDE data'!O27="&lt;LOD",'BDE data'!O$38, "ERROR")))</f>
        <v/>
      </c>
      <c r="Q27" s="326" t="str">
        <f>IF('BDE data'!P27="","",IF(ISNUMBER('BDE data'!P27)=TRUE, IF('BDE data'!P27&lt;'BDE data'!P$38, "ERROR", 'BDE data'!P27), IF('BDE data'!P27="&lt;LOD",'BDE data'!P$38, "ERROR")))</f>
        <v/>
      </c>
      <c r="R27" s="326" t="str">
        <f>IF('BDE data'!Q27="","",IF(ISNUMBER('BDE data'!Q27)=TRUE, IF('BDE data'!Q27&lt;'BDE data'!Q$38, "ERROR", 'BDE data'!Q27), IF('BDE data'!Q27="&lt;LOD",'BDE data'!Q$38, "ERROR")))</f>
        <v/>
      </c>
      <c r="S27" s="326" t="str">
        <f>IF('BDE data'!R27="","",IF(ISNUMBER('BDE data'!R27)=TRUE, IF('BDE data'!R27&lt;'BDE data'!R$38, "ERROR", 'BDE data'!R27), IF('BDE data'!R27="&lt;LOD",'BDE data'!R$38, "ERROR")))</f>
        <v/>
      </c>
      <c r="T27" s="326" t="str">
        <f>IF('BDE data'!S27="","",IF(ISNUMBER('BDE data'!S27)=TRUE, IF('BDE data'!S27&lt;'BDE data'!S$38, "ERROR", 'BDE data'!S27), IF('BDE data'!S27="&lt;LOD",'BDE data'!S$38, "ERROR")))</f>
        <v/>
      </c>
      <c r="U27" s="326" t="str">
        <f>IF('BDE data'!T27="","",IF(ISNUMBER('BDE data'!T27)=TRUE, IF('BDE data'!T27&lt;'BDE data'!T$38, "ERROR", 'BDE data'!T27), IF('BDE data'!T27="&lt;LOD",'BDE data'!T$38, "ERROR")))</f>
        <v/>
      </c>
      <c r="V27" s="326" t="str">
        <f>IF('BDE data'!U27="","",IF(ISNUMBER('BDE data'!U27)=TRUE, IF('BDE data'!U27&lt;'BDE data'!U$38, "ERROR", 'BDE data'!U27), IF('BDE data'!U27="&lt;LOD",'BDE data'!U$38, "ERROR")))</f>
        <v/>
      </c>
      <c r="W27" s="365" t="str">
        <f>IF('BDE data'!V27="","",IF(ISNUMBER('BDE data'!V27)=TRUE, IF('BDE data'!V27&lt;'BDE data'!V$38, "ERROR", 'BDE data'!V27), IF('BDE data'!V27="&lt;LOD",'BDE data'!V$38, "ERROR")))</f>
        <v/>
      </c>
      <c r="X27" s="16"/>
    </row>
    <row r="28" spans="7:24" ht="20.100000000000001" customHeight="1" x14ac:dyDescent="0.2">
      <c r="G28" s="15"/>
      <c r="H28" s="42" t="str">
        <f>IF('BDE data'!H28="","",'BDE data'!H28)</f>
        <v/>
      </c>
      <c r="I28" s="43" t="str">
        <f>IF('BDE data'!I28="","",'BDE data'!I28)</f>
        <v/>
      </c>
      <c r="J28" s="278"/>
      <c r="K28" s="148" t="str">
        <f>IF('BDE data'!J28="","",'BDE data'!J28)</f>
        <v/>
      </c>
      <c r="L28" s="127" t="str">
        <f>IF('BDE data'!K28="","",IF(ISNUMBER('BDE data'!K28)=TRUE, IF('BDE data'!K28&lt;'BDE data'!K$38, "ERROR", 'BDE data'!K28), IF('BDE data'!K28="&lt;LOD",'BDE data'!K$38, "ERROR")))</f>
        <v/>
      </c>
      <c r="M28" s="326" t="str">
        <f>IF('BDE data'!L28="","",IF(ISNUMBER('BDE data'!L28)=TRUE, IF('BDE data'!L28&lt;'BDE data'!L$38, "ERROR", 'BDE data'!L28), IF('BDE data'!L28="&lt;LOD",'BDE data'!L$38, "ERROR")))</f>
        <v/>
      </c>
      <c r="N28" s="326" t="str">
        <f>IF('BDE data'!M28="","",IF(ISNUMBER('BDE data'!M28)=TRUE, IF('BDE data'!M28&lt;'BDE data'!M$38, "ERROR", 'BDE data'!M28), IF('BDE data'!M28="&lt;LOD",'BDE data'!M$38, "ERROR")))</f>
        <v/>
      </c>
      <c r="O28" s="326" t="str">
        <f>IF('BDE data'!N28="","",IF(ISNUMBER('BDE data'!N28)=TRUE, IF('BDE data'!N28&lt;'BDE data'!N$38, "ERROR", 'BDE data'!N28), IF('BDE data'!N28="&lt;LOD",'BDE data'!N$38, "ERROR")))</f>
        <v/>
      </c>
      <c r="P28" s="326" t="str">
        <f>IF('BDE data'!O28="","",IF(ISNUMBER('BDE data'!O28)=TRUE, IF('BDE data'!O28&lt;'BDE data'!O$38, "ERROR", 'BDE data'!O28), IF('BDE data'!O28="&lt;LOD",'BDE data'!O$38, "ERROR")))</f>
        <v/>
      </c>
      <c r="Q28" s="326" t="str">
        <f>IF('BDE data'!P28="","",IF(ISNUMBER('BDE data'!P28)=TRUE, IF('BDE data'!P28&lt;'BDE data'!P$38, "ERROR", 'BDE data'!P28), IF('BDE data'!P28="&lt;LOD",'BDE data'!P$38, "ERROR")))</f>
        <v/>
      </c>
      <c r="R28" s="326" t="str">
        <f>IF('BDE data'!Q28="","",IF(ISNUMBER('BDE data'!Q28)=TRUE, IF('BDE data'!Q28&lt;'BDE data'!Q$38, "ERROR", 'BDE data'!Q28), IF('BDE data'!Q28="&lt;LOD",'BDE data'!Q$38, "ERROR")))</f>
        <v/>
      </c>
      <c r="S28" s="326" t="str">
        <f>IF('BDE data'!R28="","",IF(ISNUMBER('BDE data'!R28)=TRUE, IF('BDE data'!R28&lt;'BDE data'!R$38, "ERROR", 'BDE data'!R28), IF('BDE data'!R28="&lt;LOD",'BDE data'!R$38, "ERROR")))</f>
        <v/>
      </c>
      <c r="T28" s="326" t="str">
        <f>IF('BDE data'!S28="","",IF(ISNUMBER('BDE data'!S28)=TRUE, IF('BDE data'!S28&lt;'BDE data'!S$38, "ERROR", 'BDE data'!S28), IF('BDE data'!S28="&lt;LOD",'BDE data'!S$38, "ERROR")))</f>
        <v/>
      </c>
      <c r="U28" s="326" t="str">
        <f>IF('BDE data'!T28="","",IF(ISNUMBER('BDE data'!T28)=TRUE, IF('BDE data'!T28&lt;'BDE data'!T$38, "ERROR", 'BDE data'!T28), IF('BDE data'!T28="&lt;LOD",'BDE data'!T$38, "ERROR")))</f>
        <v/>
      </c>
      <c r="V28" s="326" t="str">
        <f>IF('BDE data'!U28="","",IF(ISNUMBER('BDE data'!U28)=TRUE, IF('BDE data'!U28&lt;'BDE data'!U$38, "ERROR", 'BDE data'!U28), IF('BDE data'!U28="&lt;LOD",'BDE data'!U$38, "ERROR")))</f>
        <v/>
      </c>
      <c r="W28" s="365" t="str">
        <f>IF('BDE data'!V28="","",IF(ISNUMBER('BDE data'!V28)=TRUE, IF('BDE data'!V28&lt;'BDE data'!V$38, "ERROR", 'BDE data'!V28), IF('BDE data'!V28="&lt;LOD",'BDE data'!V$38, "ERROR")))</f>
        <v/>
      </c>
      <c r="X28" s="16"/>
    </row>
    <row r="29" spans="7:24" ht="20.100000000000001" customHeight="1" x14ac:dyDescent="0.2">
      <c r="G29" s="15"/>
      <c r="H29" s="42" t="str">
        <f>IF('BDE data'!H29="","",'BDE data'!H29)</f>
        <v/>
      </c>
      <c r="I29" s="43" t="str">
        <f>IF('BDE data'!I29="","",'BDE data'!I29)</f>
        <v/>
      </c>
      <c r="J29" s="278"/>
      <c r="K29" s="148" t="str">
        <f>IF('BDE data'!J29="","",'BDE data'!J29)</f>
        <v/>
      </c>
      <c r="L29" s="127" t="str">
        <f>IF('BDE data'!K29="","",IF(ISNUMBER('BDE data'!K29)=TRUE, IF('BDE data'!K29&lt;'BDE data'!K$38, "ERROR", 'BDE data'!K29), IF('BDE data'!K29="&lt;LOD",'BDE data'!K$38, "ERROR")))</f>
        <v/>
      </c>
      <c r="M29" s="326" t="str">
        <f>IF('BDE data'!L29="","",IF(ISNUMBER('BDE data'!L29)=TRUE, IF('BDE data'!L29&lt;'BDE data'!L$38, "ERROR", 'BDE data'!L29), IF('BDE data'!L29="&lt;LOD",'BDE data'!L$38, "ERROR")))</f>
        <v/>
      </c>
      <c r="N29" s="326" t="str">
        <f>IF('BDE data'!M29="","",IF(ISNUMBER('BDE data'!M29)=TRUE, IF('BDE data'!M29&lt;'BDE data'!M$38, "ERROR", 'BDE data'!M29), IF('BDE data'!M29="&lt;LOD",'BDE data'!M$38, "ERROR")))</f>
        <v/>
      </c>
      <c r="O29" s="326" t="str">
        <f>IF('BDE data'!N29="","",IF(ISNUMBER('BDE data'!N29)=TRUE, IF('BDE data'!N29&lt;'BDE data'!N$38, "ERROR", 'BDE data'!N29), IF('BDE data'!N29="&lt;LOD",'BDE data'!N$38, "ERROR")))</f>
        <v/>
      </c>
      <c r="P29" s="326" t="str">
        <f>IF('BDE data'!O29="","",IF(ISNUMBER('BDE data'!O29)=TRUE, IF('BDE data'!O29&lt;'BDE data'!O$38, "ERROR", 'BDE data'!O29), IF('BDE data'!O29="&lt;LOD",'BDE data'!O$38, "ERROR")))</f>
        <v/>
      </c>
      <c r="Q29" s="326" t="str">
        <f>IF('BDE data'!P29="","",IF(ISNUMBER('BDE data'!P29)=TRUE, IF('BDE data'!P29&lt;'BDE data'!P$38, "ERROR", 'BDE data'!P29), IF('BDE data'!P29="&lt;LOD",'BDE data'!P$38, "ERROR")))</f>
        <v/>
      </c>
      <c r="R29" s="326" t="str">
        <f>IF('BDE data'!Q29="","",IF(ISNUMBER('BDE data'!Q29)=TRUE, IF('BDE data'!Q29&lt;'BDE data'!Q$38, "ERROR", 'BDE data'!Q29), IF('BDE data'!Q29="&lt;LOD",'BDE data'!Q$38, "ERROR")))</f>
        <v/>
      </c>
      <c r="S29" s="326" t="str">
        <f>IF('BDE data'!R29="","",IF(ISNUMBER('BDE data'!R29)=TRUE, IF('BDE data'!R29&lt;'BDE data'!R$38, "ERROR", 'BDE data'!R29), IF('BDE data'!R29="&lt;LOD",'BDE data'!R$38, "ERROR")))</f>
        <v/>
      </c>
      <c r="T29" s="326" t="str">
        <f>IF('BDE data'!S29="","",IF(ISNUMBER('BDE data'!S29)=TRUE, IF('BDE data'!S29&lt;'BDE data'!S$38, "ERROR", 'BDE data'!S29), IF('BDE data'!S29="&lt;LOD",'BDE data'!S$38, "ERROR")))</f>
        <v/>
      </c>
      <c r="U29" s="326" t="str">
        <f>IF('BDE data'!T29="","",IF(ISNUMBER('BDE data'!T29)=TRUE, IF('BDE data'!T29&lt;'BDE data'!T$38, "ERROR", 'BDE data'!T29), IF('BDE data'!T29="&lt;LOD",'BDE data'!T$38, "ERROR")))</f>
        <v/>
      </c>
      <c r="V29" s="326" t="str">
        <f>IF('BDE data'!U29="","",IF(ISNUMBER('BDE data'!U29)=TRUE, IF('BDE data'!U29&lt;'BDE data'!U$38, "ERROR", 'BDE data'!U29), IF('BDE data'!U29="&lt;LOD",'BDE data'!U$38, "ERROR")))</f>
        <v/>
      </c>
      <c r="W29" s="365" t="str">
        <f>IF('BDE data'!V29="","",IF(ISNUMBER('BDE data'!V29)=TRUE, IF('BDE data'!V29&lt;'BDE data'!V$38, "ERROR", 'BDE data'!V29), IF('BDE data'!V29="&lt;LOD",'BDE data'!V$38, "ERROR")))</f>
        <v/>
      </c>
      <c r="X29" s="16"/>
    </row>
    <row r="30" spans="7:24" ht="20.100000000000001" customHeight="1" x14ac:dyDescent="0.2">
      <c r="G30" s="15"/>
      <c r="H30" s="42" t="str">
        <f>IF('BDE data'!H30="","",'BDE data'!H30)</f>
        <v/>
      </c>
      <c r="I30" s="43" t="str">
        <f>IF('BDE data'!I30="","",'BDE data'!I30)</f>
        <v/>
      </c>
      <c r="J30" s="278"/>
      <c r="K30" s="148" t="str">
        <f>IF('BDE data'!J30="","",'BDE data'!J30)</f>
        <v/>
      </c>
      <c r="L30" s="127" t="str">
        <f>IF('BDE data'!K30="","",IF(ISNUMBER('BDE data'!K30)=TRUE, IF('BDE data'!K30&lt;'BDE data'!K$38, "ERROR", 'BDE data'!K30), IF('BDE data'!K30="&lt;LOD",'BDE data'!K$38, "ERROR")))</f>
        <v/>
      </c>
      <c r="M30" s="326" t="str">
        <f>IF('BDE data'!L30="","",IF(ISNUMBER('BDE data'!L30)=TRUE, IF('BDE data'!L30&lt;'BDE data'!L$38, "ERROR", 'BDE data'!L30), IF('BDE data'!L30="&lt;LOD",'BDE data'!L$38, "ERROR")))</f>
        <v/>
      </c>
      <c r="N30" s="326" t="str">
        <f>IF('BDE data'!M30="","",IF(ISNUMBER('BDE data'!M30)=TRUE, IF('BDE data'!M30&lt;'BDE data'!M$38, "ERROR", 'BDE data'!M30), IF('BDE data'!M30="&lt;LOD",'BDE data'!M$38, "ERROR")))</f>
        <v/>
      </c>
      <c r="O30" s="326" t="str">
        <f>IF('BDE data'!N30="","",IF(ISNUMBER('BDE data'!N30)=TRUE, IF('BDE data'!N30&lt;'BDE data'!N$38, "ERROR", 'BDE data'!N30), IF('BDE data'!N30="&lt;LOD",'BDE data'!N$38, "ERROR")))</f>
        <v/>
      </c>
      <c r="P30" s="326" t="str">
        <f>IF('BDE data'!O30="","",IF(ISNUMBER('BDE data'!O30)=TRUE, IF('BDE data'!O30&lt;'BDE data'!O$38, "ERROR", 'BDE data'!O30), IF('BDE data'!O30="&lt;LOD",'BDE data'!O$38, "ERROR")))</f>
        <v/>
      </c>
      <c r="Q30" s="326" t="str">
        <f>IF('BDE data'!P30="","",IF(ISNUMBER('BDE data'!P30)=TRUE, IF('BDE data'!P30&lt;'BDE data'!P$38, "ERROR", 'BDE data'!P30), IF('BDE data'!P30="&lt;LOD",'BDE data'!P$38, "ERROR")))</f>
        <v/>
      </c>
      <c r="R30" s="326" t="str">
        <f>IF('BDE data'!Q30="","",IF(ISNUMBER('BDE data'!Q30)=TRUE, IF('BDE data'!Q30&lt;'BDE data'!Q$38, "ERROR", 'BDE data'!Q30), IF('BDE data'!Q30="&lt;LOD",'BDE data'!Q$38, "ERROR")))</f>
        <v/>
      </c>
      <c r="S30" s="326" t="str">
        <f>IF('BDE data'!R30="","",IF(ISNUMBER('BDE data'!R30)=TRUE, IF('BDE data'!R30&lt;'BDE data'!R$38, "ERROR", 'BDE data'!R30), IF('BDE data'!R30="&lt;LOD",'BDE data'!R$38, "ERROR")))</f>
        <v/>
      </c>
      <c r="T30" s="326" t="str">
        <f>IF('BDE data'!S30="","",IF(ISNUMBER('BDE data'!S30)=TRUE, IF('BDE data'!S30&lt;'BDE data'!S$38, "ERROR", 'BDE data'!S30), IF('BDE data'!S30="&lt;LOD",'BDE data'!S$38, "ERROR")))</f>
        <v/>
      </c>
      <c r="U30" s="326" t="str">
        <f>IF('BDE data'!T30="","",IF(ISNUMBER('BDE data'!T30)=TRUE, IF('BDE data'!T30&lt;'BDE data'!T$38, "ERROR", 'BDE data'!T30), IF('BDE data'!T30="&lt;LOD",'BDE data'!T$38, "ERROR")))</f>
        <v/>
      </c>
      <c r="V30" s="326" t="str">
        <f>IF('BDE data'!U30="","",IF(ISNUMBER('BDE data'!U30)=TRUE, IF('BDE data'!U30&lt;'BDE data'!U$38, "ERROR", 'BDE data'!U30), IF('BDE data'!U30="&lt;LOD",'BDE data'!U$38, "ERROR")))</f>
        <v/>
      </c>
      <c r="W30" s="365" t="str">
        <f>IF('BDE data'!V30="","",IF(ISNUMBER('BDE data'!V30)=TRUE, IF('BDE data'!V30&lt;'BDE data'!V$38, "ERROR", 'BDE data'!V30), IF('BDE data'!V30="&lt;LOD",'BDE data'!V$38, "ERROR")))</f>
        <v/>
      </c>
      <c r="X30" s="16"/>
    </row>
    <row r="31" spans="7:24" ht="20.100000000000001" customHeight="1" x14ac:dyDescent="0.2">
      <c r="G31" s="15"/>
      <c r="H31" s="42" t="str">
        <f>IF('BDE data'!H31="","",'BDE data'!H31)</f>
        <v/>
      </c>
      <c r="I31" s="43" t="str">
        <f>IF('BDE data'!I31="","",'BDE data'!I31)</f>
        <v/>
      </c>
      <c r="J31" s="278"/>
      <c r="K31" s="148" t="str">
        <f>IF('BDE data'!J31="","",'BDE data'!J31)</f>
        <v/>
      </c>
      <c r="L31" s="127" t="str">
        <f>IF('BDE data'!K31="","",IF(ISNUMBER('BDE data'!K31)=TRUE, IF('BDE data'!K31&lt;'BDE data'!K$38, "ERROR", 'BDE data'!K31), IF('BDE data'!K31="&lt;LOD",'BDE data'!K$38, "ERROR")))</f>
        <v/>
      </c>
      <c r="M31" s="326" t="str">
        <f>IF('BDE data'!L31="","",IF(ISNUMBER('BDE data'!L31)=TRUE, IF('BDE data'!L31&lt;'BDE data'!L$38, "ERROR", 'BDE data'!L31), IF('BDE data'!L31="&lt;LOD",'BDE data'!L$38, "ERROR")))</f>
        <v/>
      </c>
      <c r="N31" s="326" t="str">
        <f>IF('BDE data'!M31="","",IF(ISNUMBER('BDE data'!M31)=TRUE, IF('BDE data'!M31&lt;'BDE data'!M$38, "ERROR", 'BDE data'!M31), IF('BDE data'!M31="&lt;LOD",'BDE data'!M$38, "ERROR")))</f>
        <v/>
      </c>
      <c r="O31" s="326" t="str">
        <f>IF('BDE data'!N31="","",IF(ISNUMBER('BDE data'!N31)=TRUE, IF('BDE data'!N31&lt;'BDE data'!N$38, "ERROR", 'BDE data'!N31), IF('BDE data'!N31="&lt;LOD",'BDE data'!N$38, "ERROR")))</f>
        <v/>
      </c>
      <c r="P31" s="326" t="str">
        <f>IF('BDE data'!O31="","",IF(ISNUMBER('BDE data'!O31)=TRUE, IF('BDE data'!O31&lt;'BDE data'!O$38, "ERROR", 'BDE data'!O31), IF('BDE data'!O31="&lt;LOD",'BDE data'!O$38, "ERROR")))</f>
        <v/>
      </c>
      <c r="Q31" s="326" t="str">
        <f>IF('BDE data'!P31="","",IF(ISNUMBER('BDE data'!P31)=TRUE, IF('BDE data'!P31&lt;'BDE data'!P$38, "ERROR", 'BDE data'!P31), IF('BDE data'!P31="&lt;LOD",'BDE data'!P$38, "ERROR")))</f>
        <v/>
      </c>
      <c r="R31" s="326" t="str">
        <f>IF('BDE data'!Q31="","",IF(ISNUMBER('BDE data'!Q31)=TRUE, IF('BDE data'!Q31&lt;'BDE data'!Q$38, "ERROR", 'BDE data'!Q31), IF('BDE data'!Q31="&lt;LOD",'BDE data'!Q$38, "ERROR")))</f>
        <v/>
      </c>
      <c r="S31" s="326" t="str">
        <f>IF('BDE data'!R31="","",IF(ISNUMBER('BDE data'!R31)=TRUE, IF('BDE data'!R31&lt;'BDE data'!R$38, "ERROR", 'BDE data'!R31), IF('BDE data'!R31="&lt;LOD",'BDE data'!R$38, "ERROR")))</f>
        <v/>
      </c>
      <c r="T31" s="326" t="str">
        <f>IF('BDE data'!S31="","",IF(ISNUMBER('BDE data'!S31)=TRUE, IF('BDE data'!S31&lt;'BDE data'!S$38, "ERROR", 'BDE data'!S31), IF('BDE data'!S31="&lt;LOD",'BDE data'!S$38, "ERROR")))</f>
        <v/>
      </c>
      <c r="U31" s="326" t="str">
        <f>IF('BDE data'!T31="","",IF(ISNUMBER('BDE data'!T31)=TRUE, IF('BDE data'!T31&lt;'BDE data'!T$38, "ERROR", 'BDE data'!T31), IF('BDE data'!T31="&lt;LOD",'BDE data'!T$38, "ERROR")))</f>
        <v/>
      </c>
      <c r="V31" s="326" t="str">
        <f>IF('BDE data'!U31="","",IF(ISNUMBER('BDE data'!U31)=TRUE, IF('BDE data'!U31&lt;'BDE data'!U$38, "ERROR", 'BDE data'!U31), IF('BDE data'!U31="&lt;LOD",'BDE data'!U$38, "ERROR")))</f>
        <v/>
      </c>
      <c r="W31" s="365" t="str">
        <f>IF('BDE data'!V31="","",IF(ISNUMBER('BDE data'!V31)=TRUE, IF('BDE data'!V31&lt;'BDE data'!V$38, "ERROR", 'BDE data'!V31), IF('BDE data'!V31="&lt;LOD",'BDE data'!V$38, "ERROR")))</f>
        <v/>
      </c>
      <c r="X31" s="16"/>
    </row>
    <row r="32" spans="7:24" ht="20.100000000000001" customHeight="1" x14ac:dyDescent="0.2">
      <c r="G32" s="15"/>
      <c r="H32" s="42" t="str">
        <f>IF('BDE data'!H32="","",'BDE data'!H32)</f>
        <v/>
      </c>
      <c r="I32" s="43" t="str">
        <f>IF('BDE data'!I32="","",'BDE data'!I32)</f>
        <v/>
      </c>
      <c r="J32" s="278"/>
      <c r="K32" s="148" t="str">
        <f>IF('BDE data'!J32="","",'BDE data'!J32)</f>
        <v/>
      </c>
      <c r="L32" s="127" t="str">
        <f>IF('BDE data'!K32="","",IF(ISNUMBER('BDE data'!K32)=TRUE, IF('BDE data'!K32&lt;'BDE data'!K$38, "ERROR", 'BDE data'!K32), IF('BDE data'!K32="&lt;LOD",'BDE data'!K$38, "ERROR")))</f>
        <v/>
      </c>
      <c r="M32" s="326" t="str">
        <f>IF('BDE data'!L32="","",IF(ISNUMBER('BDE data'!L32)=TRUE, IF('BDE data'!L32&lt;'BDE data'!L$38, "ERROR", 'BDE data'!L32), IF('BDE data'!L32="&lt;LOD",'BDE data'!L$38, "ERROR")))</f>
        <v/>
      </c>
      <c r="N32" s="326" t="str">
        <f>IF('BDE data'!M32="","",IF(ISNUMBER('BDE data'!M32)=TRUE, IF('BDE data'!M32&lt;'BDE data'!M$38, "ERROR", 'BDE data'!M32), IF('BDE data'!M32="&lt;LOD",'BDE data'!M$38, "ERROR")))</f>
        <v/>
      </c>
      <c r="O32" s="326" t="str">
        <f>IF('BDE data'!N32="","",IF(ISNUMBER('BDE data'!N32)=TRUE, IF('BDE data'!N32&lt;'BDE data'!N$38, "ERROR", 'BDE data'!N32), IF('BDE data'!N32="&lt;LOD",'BDE data'!N$38, "ERROR")))</f>
        <v/>
      </c>
      <c r="P32" s="326" t="str">
        <f>IF('BDE data'!O32="","",IF(ISNUMBER('BDE data'!O32)=TRUE, IF('BDE data'!O32&lt;'BDE data'!O$38, "ERROR", 'BDE data'!O32), IF('BDE data'!O32="&lt;LOD",'BDE data'!O$38, "ERROR")))</f>
        <v/>
      </c>
      <c r="Q32" s="326" t="str">
        <f>IF('BDE data'!P32="","",IF(ISNUMBER('BDE data'!P32)=TRUE, IF('BDE data'!P32&lt;'BDE data'!P$38, "ERROR", 'BDE data'!P32), IF('BDE data'!P32="&lt;LOD",'BDE data'!P$38, "ERROR")))</f>
        <v/>
      </c>
      <c r="R32" s="326" t="str">
        <f>IF('BDE data'!Q32="","",IF(ISNUMBER('BDE data'!Q32)=TRUE, IF('BDE data'!Q32&lt;'BDE data'!Q$38, "ERROR", 'BDE data'!Q32), IF('BDE data'!Q32="&lt;LOD",'BDE data'!Q$38, "ERROR")))</f>
        <v/>
      </c>
      <c r="S32" s="326" t="str">
        <f>IF('BDE data'!R32="","",IF(ISNUMBER('BDE data'!R32)=TRUE, IF('BDE data'!R32&lt;'BDE data'!R$38, "ERROR", 'BDE data'!R32), IF('BDE data'!R32="&lt;LOD",'BDE data'!R$38, "ERROR")))</f>
        <v/>
      </c>
      <c r="T32" s="326" t="str">
        <f>IF('BDE data'!S32="","",IF(ISNUMBER('BDE data'!S32)=TRUE, IF('BDE data'!S32&lt;'BDE data'!S$38, "ERROR", 'BDE data'!S32), IF('BDE data'!S32="&lt;LOD",'BDE data'!S$38, "ERROR")))</f>
        <v/>
      </c>
      <c r="U32" s="326" t="str">
        <f>IF('BDE data'!T32="","",IF(ISNUMBER('BDE data'!T32)=TRUE, IF('BDE data'!T32&lt;'BDE data'!T$38, "ERROR", 'BDE data'!T32), IF('BDE data'!T32="&lt;LOD",'BDE data'!T$38, "ERROR")))</f>
        <v/>
      </c>
      <c r="V32" s="326" t="str">
        <f>IF('BDE data'!U32="","",IF(ISNUMBER('BDE data'!U32)=TRUE, IF('BDE data'!U32&lt;'BDE data'!U$38, "ERROR", 'BDE data'!U32), IF('BDE data'!U32="&lt;LOD",'BDE data'!U$38, "ERROR")))</f>
        <v/>
      </c>
      <c r="W32" s="365" t="str">
        <f>IF('BDE data'!V32="","",IF(ISNUMBER('BDE data'!V32)=TRUE, IF('BDE data'!V32&lt;'BDE data'!V$38, "ERROR", 'BDE data'!V32), IF('BDE data'!V32="&lt;LOD",'BDE data'!V$38, "ERROR")))</f>
        <v/>
      </c>
      <c r="X32" s="16"/>
    </row>
    <row r="33" spans="7:24" ht="20.100000000000001" customHeight="1" x14ac:dyDescent="0.2">
      <c r="G33" s="15"/>
      <c r="H33" s="42" t="str">
        <f>IF('BDE data'!H33="","",'BDE data'!H33)</f>
        <v/>
      </c>
      <c r="I33" s="43" t="str">
        <f>IF('BDE data'!I33="","",'BDE data'!I33)</f>
        <v/>
      </c>
      <c r="J33" s="278"/>
      <c r="K33" s="148" t="str">
        <f>IF('BDE data'!J33="","",'BDE data'!J33)</f>
        <v/>
      </c>
      <c r="L33" s="127" t="str">
        <f>IF('BDE data'!K33="","",IF(ISNUMBER('BDE data'!K33)=TRUE, IF('BDE data'!K33&lt;'BDE data'!K$38, "ERROR", 'BDE data'!K33), IF('BDE data'!K33="&lt;LOD",'BDE data'!K$38, "ERROR")))</f>
        <v/>
      </c>
      <c r="M33" s="326" t="str">
        <f>IF('BDE data'!L33="","",IF(ISNUMBER('BDE data'!L33)=TRUE, IF('BDE data'!L33&lt;'BDE data'!L$38, "ERROR", 'BDE data'!L33), IF('BDE data'!L33="&lt;LOD",'BDE data'!L$38, "ERROR")))</f>
        <v/>
      </c>
      <c r="N33" s="326" t="str">
        <f>IF('BDE data'!M33="","",IF(ISNUMBER('BDE data'!M33)=TRUE, IF('BDE data'!M33&lt;'BDE data'!M$38, "ERROR", 'BDE data'!M33), IF('BDE data'!M33="&lt;LOD",'BDE data'!M$38, "ERROR")))</f>
        <v/>
      </c>
      <c r="O33" s="326" t="str">
        <f>IF('BDE data'!N33="","",IF(ISNUMBER('BDE data'!N33)=TRUE, IF('BDE data'!N33&lt;'BDE data'!N$38, "ERROR", 'BDE data'!N33), IF('BDE data'!N33="&lt;LOD",'BDE data'!N$38, "ERROR")))</f>
        <v/>
      </c>
      <c r="P33" s="326" t="str">
        <f>IF('BDE data'!O33="","",IF(ISNUMBER('BDE data'!O33)=TRUE, IF('BDE data'!O33&lt;'BDE data'!O$38, "ERROR", 'BDE data'!O33), IF('BDE data'!O33="&lt;LOD",'BDE data'!O$38, "ERROR")))</f>
        <v/>
      </c>
      <c r="Q33" s="326" t="str">
        <f>IF('BDE data'!P33="","",IF(ISNUMBER('BDE data'!P33)=TRUE, IF('BDE data'!P33&lt;'BDE data'!P$38, "ERROR", 'BDE data'!P33), IF('BDE data'!P33="&lt;LOD",'BDE data'!P$38, "ERROR")))</f>
        <v/>
      </c>
      <c r="R33" s="326" t="str">
        <f>IF('BDE data'!Q33="","",IF(ISNUMBER('BDE data'!Q33)=TRUE, IF('BDE data'!Q33&lt;'BDE data'!Q$38, "ERROR", 'BDE data'!Q33), IF('BDE data'!Q33="&lt;LOD",'BDE data'!Q$38, "ERROR")))</f>
        <v/>
      </c>
      <c r="S33" s="326" t="str">
        <f>IF('BDE data'!R33="","",IF(ISNUMBER('BDE data'!R33)=TRUE, IF('BDE data'!R33&lt;'BDE data'!R$38, "ERROR", 'BDE data'!R33), IF('BDE data'!R33="&lt;LOD",'BDE data'!R$38, "ERROR")))</f>
        <v/>
      </c>
      <c r="T33" s="326" t="str">
        <f>IF('BDE data'!S33="","",IF(ISNUMBER('BDE data'!S33)=TRUE, IF('BDE data'!S33&lt;'BDE data'!S$38, "ERROR", 'BDE data'!S33), IF('BDE data'!S33="&lt;LOD",'BDE data'!S$38, "ERROR")))</f>
        <v/>
      </c>
      <c r="U33" s="326" t="str">
        <f>IF('BDE data'!T33="","",IF(ISNUMBER('BDE data'!T33)=TRUE, IF('BDE data'!T33&lt;'BDE data'!T$38, "ERROR", 'BDE data'!T33), IF('BDE data'!T33="&lt;LOD",'BDE data'!T$38, "ERROR")))</f>
        <v/>
      </c>
      <c r="V33" s="326" t="str">
        <f>IF('BDE data'!U33="","",IF(ISNUMBER('BDE data'!U33)=TRUE, IF('BDE data'!U33&lt;'BDE data'!U$38, "ERROR", 'BDE data'!U33), IF('BDE data'!U33="&lt;LOD",'BDE data'!U$38, "ERROR")))</f>
        <v/>
      </c>
      <c r="W33" s="365" t="str">
        <f>IF('BDE data'!V33="","",IF(ISNUMBER('BDE data'!V33)=TRUE, IF('BDE data'!V33&lt;'BDE data'!V$38, "ERROR", 'BDE data'!V33), IF('BDE data'!V33="&lt;LOD",'BDE data'!V$38, "ERROR")))</f>
        <v/>
      </c>
      <c r="X33" s="16"/>
    </row>
    <row r="34" spans="7:24" ht="20.100000000000001" customHeight="1" x14ac:dyDescent="0.2">
      <c r="G34" s="15"/>
      <c r="H34" s="42" t="str">
        <f>IF('BDE data'!H34="","",'BDE data'!H34)</f>
        <v/>
      </c>
      <c r="I34" s="43" t="str">
        <f>IF('BDE data'!I34="","",'BDE data'!I34)</f>
        <v/>
      </c>
      <c r="J34" s="278"/>
      <c r="K34" s="148" t="str">
        <f>IF('BDE data'!J34="","",'BDE data'!J34)</f>
        <v/>
      </c>
      <c r="L34" s="127" t="str">
        <f>IF('BDE data'!K34="","",IF(ISNUMBER('BDE data'!K34)=TRUE, IF('BDE data'!K34&lt;'BDE data'!K$38, "ERROR", 'BDE data'!K34), IF('BDE data'!K34="&lt;LOD",'BDE data'!K$38, "ERROR")))</f>
        <v/>
      </c>
      <c r="M34" s="326" t="str">
        <f>IF('BDE data'!L34="","",IF(ISNUMBER('BDE data'!L34)=TRUE, IF('BDE data'!L34&lt;'BDE data'!L$38, "ERROR", 'BDE data'!L34), IF('BDE data'!L34="&lt;LOD",'BDE data'!L$38, "ERROR")))</f>
        <v/>
      </c>
      <c r="N34" s="326" t="str">
        <f>IF('BDE data'!M34="","",IF(ISNUMBER('BDE data'!M34)=TRUE, IF('BDE data'!M34&lt;'BDE data'!M$38, "ERROR", 'BDE data'!M34), IF('BDE data'!M34="&lt;LOD",'BDE data'!M$38, "ERROR")))</f>
        <v/>
      </c>
      <c r="O34" s="326" t="str">
        <f>IF('BDE data'!N34="","",IF(ISNUMBER('BDE data'!N34)=TRUE, IF('BDE data'!N34&lt;'BDE data'!N$38, "ERROR", 'BDE data'!N34), IF('BDE data'!N34="&lt;LOD",'BDE data'!N$38, "ERROR")))</f>
        <v/>
      </c>
      <c r="P34" s="326" t="str">
        <f>IF('BDE data'!O34="","",IF(ISNUMBER('BDE data'!O34)=TRUE, IF('BDE data'!O34&lt;'BDE data'!O$38, "ERROR", 'BDE data'!O34), IF('BDE data'!O34="&lt;LOD",'BDE data'!O$38, "ERROR")))</f>
        <v/>
      </c>
      <c r="Q34" s="326" t="str">
        <f>IF('BDE data'!P34="","",IF(ISNUMBER('BDE data'!P34)=TRUE, IF('BDE data'!P34&lt;'BDE data'!P$38, "ERROR", 'BDE data'!P34), IF('BDE data'!P34="&lt;LOD",'BDE data'!P$38, "ERROR")))</f>
        <v/>
      </c>
      <c r="R34" s="326" t="str">
        <f>IF('BDE data'!Q34="","",IF(ISNUMBER('BDE data'!Q34)=TRUE, IF('BDE data'!Q34&lt;'BDE data'!Q$38, "ERROR", 'BDE data'!Q34), IF('BDE data'!Q34="&lt;LOD",'BDE data'!Q$38, "ERROR")))</f>
        <v/>
      </c>
      <c r="S34" s="326" t="str">
        <f>IF('BDE data'!R34="","",IF(ISNUMBER('BDE data'!R34)=TRUE, IF('BDE data'!R34&lt;'BDE data'!R$38, "ERROR", 'BDE data'!R34), IF('BDE data'!R34="&lt;LOD",'BDE data'!R$38, "ERROR")))</f>
        <v/>
      </c>
      <c r="T34" s="326" t="str">
        <f>IF('BDE data'!S34="","",IF(ISNUMBER('BDE data'!S34)=TRUE, IF('BDE data'!S34&lt;'BDE data'!S$38, "ERROR", 'BDE data'!S34), IF('BDE data'!S34="&lt;LOD",'BDE data'!S$38, "ERROR")))</f>
        <v/>
      </c>
      <c r="U34" s="326" t="str">
        <f>IF('BDE data'!T34="","",IF(ISNUMBER('BDE data'!T34)=TRUE, IF('BDE data'!T34&lt;'BDE data'!T$38, "ERROR", 'BDE data'!T34), IF('BDE data'!T34="&lt;LOD",'BDE data'!T$38, "ERROR")))</f>
        <v/>
      </c>
      <c r="V34" s="326" t="str">
        <f>IF('BDE data'!U34="","",IF(ISNUMBER('BDE data'!U34)=TRUE, IF('BDE data'!U34&lt;'BDE data'!U$38, "ERROR", 'BDE data'!U34), IF('BDE data'!U34="&lt;LOD",'BDE data'!U$38, "ERROR")))</f>
        <v/>
      </c>
      <c r="W34" s="365" t="str">
        <f>IF('BDE data'!V34="","",IF(ISNUMBER('BDE data'!V34)=TRUE, IF('BDE data'!V34&lt;'BDE data'!V$38, "ERROR", 'BDE data'!V34), IF('BDE data'!V34="&lt;LOD",'BDE data'!V$38, "ERROR")))</f>
        <v/>
      </c>
      <c r="X34" s="16"/>
    </row>
    <row r="35" spans="7:24" ht="20.100000000000001" customHeight="1" x14ac:dyDescent="0.2">
      <c r="G35" s="15"/>
      <c r="H35" s="42" t="str">
        <f>IF('BDE data'!H35="","",'BDE data'!H35)</f>
        <v/>
      </c>
      <c r="I35" s="43" t="str">
        <f>IF('BDE data'!I35="","",'BDE data'!I35)</f>
        <v/>
      </c>
      <c r="J35" s="278"/>
      <c r="K35" s="148" t="str">
        <f>IF('BDE data'!J35="","",'BDE data'!J35)</f>
        <v/>
      </c>
      <c r="L35" s="127" t="str">
        <f>IF('BDE data'!K35="","",IF(ISNUMBER('BDE data'!K35)=TRUE, IF('BDE data'!K35&lt;'BDE data'!K$38, "ERROR", 'BDE data'!K35), IF('BDE data'!K35="&lt;LOD",'BDE data'!K$38, "ERROR")))</f>
        <v/>
      </c>
      <c r="M35" s="326" t="str">
        <f>IF('BDE data'!L35="","",IF(ISNUMBER('BDE data'!L35)=TRUE, IF('BDE data'!L35&lt;'BDE data'!L$38, "ERROR", 'BDE data'!L35), IF('BDE data'!L35="&lt;LOD",'BDE data'!L$38, "ERROR")))</f>
        <v/>
      </c>
      <c r="N35" s="326" t="str">
        <f>IF('BDE data'!M35="","",IF(ISNUMBER('BDE data'!M35)=TRUE, IF('BDE data'!M35&lt;'BDE data'!M$38, "ERROR", 'BDE data'!M35), IF('BDE data'!M35="&lt;LOD",'BDE data'!M$38, "ERROR")))</f>
        <v/>
      </c>
      <c r="O35" s="326" t="str">
        <f>IF('BDE data'!N35="","",IF(ISNUMBER('BDE data'!N35)=TRUE, IF('BDE data'!N35&lt;'BDE data'!N$38, "ERROR", 'BDE data'!N35), IF('BDE data'!N35="&lt;LOD",'BDE data'!N$38, "ERROR")))</f>
        <v/>
      </c>
      <c r="P35" s="326" t="str">
        <f>IF('BDE data'!O35="","",IF(ISNUMBER('BDE data'!O35)=TRUE, IF('BDE data'!O35&lt;'BDE data'!O$38, "ERROR", 'BDE data'!O35), IF('BDE data'!O35="&lt;LOD",'BDE data'!O$38, "ERROR")))</f>
        <v/>
      </c>
      <c r="Q35" s="326" t="str">
        <f>IF('BDE data'!P35="","",IF(ISNUMBER('BDE data'!P35)=TRUE, IF('BDE data'!P35&lt;'BDE data'!P$38, "ERROR", 'BDE data'!P35), IF('BDE data'!P35="&lt;LOD",'BDE data'!P$38, "ERROR")))</f>
        <v/>
      </c>
      <c r="R35" s="326" t="str">
        <f>IF('BDE data'!Q35="","",IF(ISNUMBER('BDE data'!Q35)=TRUE, IF('BDE data'!Q35&lt;'BDE data'!Q$38, "ERROR", 'BDE data'!Q35), IF('BDE data'!Q35="&lt;LOD",'BDE data'!Q$38, "ERROR")))</f>
        <v/>
      </c>
      <c r="S35" s="326" t="str">
        <f>IF('BDE data'!R35="","",IF(ISNUMBER('BDE data'!R35)=TRUE, IF('BDE data'!R35&lt;'BDE data'!R$38, "ERROR", 'BDE data'!R35), IF('BDE data'!R35="&lt;LOD",'BDE data'!R$38, "ERROR")))</f>
        <v/>
      </c>
      <c r="T35" s="326" t="str">
        <f>IF('BDE data'!S35="","",IF(ISNUMBER('BDE data'!S35)=TRUE, IF('BDE data'!S35&lt;'BDE data'!S$38, "ERROR", 'BDE data'!S35), IF('BDE data'!S35="&lt;LOD",'BDE data'!S$38, "ERROR")))</f>
        <v/>
      </c>
      <c r="U35" s="326" t="str">
        <f>IF('BDE data'!T35="","",IF(ISNUMBER('BDE data'!T35)=TRUE, IF('BDE data'!T35&lt;'BDE data'!T$38, "ERROR", 'BDE data'!T35), IF('BDE data'!T35="&lt;LOD",'BDE data'!T$38, "ERROR")))</f>
        <v/>
      </c>
      <c r="V35" s="326" t="str">
        <f>IF('BDE data'!U35="","",IF(ISNUMBER('BDE data'!U35)=TRUE, IF('BDE data'!U35&lt;'BDE data'!U$38, "ERROR", 'BDE data'!U35), IF('BDE data'!U35="&lt;LOD",'BDE data'!U$38, "ERROR")))</f>
        <v/>
      </c>
      <c r="W35" s="365" t="str">
        <f>IF('BDE data'!V35="","",IF(ISNUMBER('BDE data'!V35)=TRUE, IF('BDE data'!V35&lt;'BDE data'!V$38, "ERROR", 'BDE data'!V35), IF('BDE data'!V35="&lt;LOD",'BDE data'!V$38, "ERROR")))</f>
        <v/>
      </c>
      <c r="X35" s="16"/>
    </row>
    <row r="36" spans="7:24" ht="20.100000000000001" customHeight="1" x14ac:dyDescent="0.2">
      <c r="G36" s="15"/>
      <c r="H36" s="42" t="str">
        <f>IF('BDE data'!H36="","",'BDE data'!H36)</f>
        <v/>
      </c>
      <c r="I36" s="43" t="str">
        <f>IF('BDE data'!I36="","",'BDE data'!I36)</f>
        <v/>
      </c>
      <c r="J36" s="278"/>
      <c r="K36" s="148" t="str">
        <f>IF('BDE data'!J36="","",'BDE data'!J36)</f>
        <v/>
      </c>
      <c r="L36" s="127" t="str">
        <f>IF('BDE data'!K36="","",IF(ISNUMBER('BDE data'!K36)=TRUE, IF('BDE data'!K36&lt;'BDE data'!K$38, "ERROR", 'BDE data'!K36), IF('BDE data'!K36="&lt;LOD",'BDE data'!K$38, "ERROR")))</f>
        <v/>
      </c>
      <c r="M36" s="326" t="str">
        <f>IF('BDE data'!L36="","",IF(ISNUMBER('BDE data'!L36)=TRUE, IF('BDE data'!L36&lt;'BDE data'!L$38, "ERROR", 'BDE data'!L36), IF('BDE data'!L36="&lt;LOD",'BDE data'!L$38, "ERROR")))</f>
        <v/>
      </c>
      <c r="N36" s="326" t="str">
        <f>IF('BDE data'!M36="","",IF(ISNUMBER('BDE data'!M36)=TRUE, IF('BDE data'!M36&lt;'BDE data'!M$38, "ERROR", 'BDE data'!M36), IF('BDE data'!M36="&lt;LOD",'BDE data'!M$38, "ERROR")))</f>
        <v/>
      </c>
      <c r="O36" s="326" t="str">
        <f>IF('BDE data'!N36="","",IF(ISNUMBER('BDE data'!N36)=TRUE, IF('BDE data'!N36&lt;'BDE data'!N$38, "ERROR", 'BDE data'!N36), IF('BDE data'!N36="&lt;LOD",'BDE data'!N$38, "ERROR")))</f>
        <v/>
      </c>
      <c r="P36" s="326" t="str">
        <f>IF('BDE data'!O36="","",IF(ISNUMBER('BDE data'!O36)=TRUE, IF('BDE data'!O36&lt;'BDE data'!O$38, "ERROR", 'BDE data'!O36), IF('BDE data'!O36="&lt;LOD",'BDE data'!O$38, "ERROR")))</f>
        <v/>
      </c>
      <c r="Q36" s="326" t="str">
        <f>IF('BDE data'!P36="","",IF(ISNUMBER('BDE data'!P36)=TRUE, IF('BDE data'!P36&lt;'BDE data'!P$38, "ERROR", 'BDE data'!P36), IF('BDE data'!P36="&lt;LOD",'BDE data'!P$38, "ERROR")))</f>
        <v/>
      </c>
      <c r="R36" s="326" t="str">
        <f>IF('BDE data'!Q36="","",IF(ISNUMBER('BDE data'!Q36)=TRUE, IF('BDE data'!Q36&lt;'BDE data'!Q$38, "ERROR", 'BDE data'!Q36), IF('BDE data'!Q36="&lt;LOD",'BDE data'!Q$38, "ERROR")))</f>
        <v/>
      </c>
      <c r="S36" s="326" t="str">
        <f>IF('BDE data'!R36="","",IF(ISNUMBER('BDE data'!R36)=TRUE, IF('BDE data'!R36&lt;'BDE data'!R$38, "ERROR", 'BDE data'!R36), IF('BDE data'!R36="&lt;LOD",'BDE data'!R$38, "ERROR")))</f>
        <v/>
      </c>
      <c r="T36" s="326" t="str">
        <f>IF('BDE data'!S36="","",IF(ISNUMBER('BDE data'!S36)=TRUE, IF('BDE data'!S36&lt;'BDE data'!S$38, "ERROR", 'BDE data'!S36), IF('BDE data'!S36="&lt;LOD",'BDE data'!S$38, "ERROR")))</f>
        <v/>
      </c>
      <c r="U36" s="326" t="str">
        <f>IF('BDE data'!T36="","",IF(ISNUMBER('BDE data'!T36)=TRUE, IF('BDE data'!T36&lt;'BDE data'!T$38, "ERROR", 'BDE data'!T36), IF('BDE data'!T36="&lt;LOD",'BDE data'!T$38, "ERROR")))</f>
        <v/>
      </c>
      <c r="V36" s="326" t="str">
        <f>IF('BDE data'!U36="","",IF(ISNUMBER('BDE data'!U36)=TRUE, IF('BDE data'!U36&lt;'BDE data'!U$38, "ERROR", 'BDE data'!U36), IF('BDE data'!U36="&lt;LOD",'BDE data'!U$38, "ERROR")))</f>
        <v/>
      </c>
      <c r="W36" s="365" t="str">
        <f>IF('BDE data'!V36="","",IF(ISNUMBER('BDE data'!V36)=TRUE, IF('BDE data'!V36&lt;'BDE data'!V$38, "ERROR", 'BDE data'!V36), IF('BDE data'!V36="&lt;LOD",'BDE data'!V$38, "ERROR")))</f>
        <v/>
      </c>
      <c r="X36" s="16"/>
    </row>
    <row r="37" spans="7:24" ht="20.100000000000001" customHeight="1" thickBot="1" x14ac:dyDescent="0.25">
      <c r="G37" s="15"/>
      <c r="H37" s="47" t="str">
        <f>IF('BDE data'!H37="","",'BDE data'!H37)</f>
        <v/>
      </c>
      <c r="I37" s="48" t="str">
        <f>IF('BDE data'!I37="","",'BDE data'!I37)</f>
        <v/>
      </c>
      <c r="J37" s="287"/>
      <c r="K37" s="149" t="str">
        <f>IF('BDE data'!J37="","",'BDE data'!J37)</f>
        <v/>
      </c>
      <c r="L37" s="128" t="str">
        <f>IF('BDE data'!K37="","",IF(ISNUMBER('BDE data'!K37)=TRUE, IF('BDE data'!K37&lt;'BDE data'!K$38, "ERROR", 'BDE data'!K37), IF('BDE data'!K37="&lt;LOD",'BDE data'!K$38, "ERROR")))</f>
        <v/>
      </c>
      <c r="M37" s="327" t="str">
        <f>IF('BDE data'!L37="","",IF(ISNUMBER('BDE data'!L37)=TRUE, IF('BDE data'!L37&lt;'BDE data'!L$38, "ERROR", 'BDE data'!L37), IF('BDE data'!L37="&lt;LOD",'BDE data'!L$38, "ERROR")))</f>
        <v/>
      </c>
      <c r="N37" s="327" t="str">
        <f>IF('BDE data'!M37="","",IF(ISNUMBER('BDE data'!M37)=TRUE, IF('BDE data'!M37&lt;'BDE data'!M$38, "ERROR", 'BDE data'!M37), IF('BDE data'!M37="&lt;LOD",'BDE data'!M$38, "ERROR")))</f>
        <v/>
      </c>
      <c r="O37" s="327" t="str">
        <f>IF('BDE data'!N37="","",IF(ISNUMBER('BDE data'!N37)=TRUE, IF('BDE data'!N37&lt;'BDE data'!N$38, "ERROR", 'BDE data'!N37), IF('BDE data'!N37="&lt;LOD",'BDE data'!N$38, "ERROR")))</f>
        <v/>
      </c>
      <c r="P37" s="327" t="str">
        <f>IF('BDE data'!O37="","",IF(ISNUMBER('BDE data'!O37)=TRUE, IF('BDE data'!O37&lt;'BDE data'!O$38, "ERROR", 'BDE data'!O37), IF('BDE data'!O37="&lt;LOD",'BDE data'!O$38, "ERROR")))</f>
        <v/>
      </c>
      <c r="Q37" s="327" t="str">
        <f>IF('BDE data'!P37="","",IF(ISNUMBER('BDE data'!P37)=TRUE, IF('BDE data'!P37&lt;'BDE data'!P$38, "ERROR", 'BDE data'!P37), IF('BDE data'!P37="&lt;LOD",'BDE data'!P$38, "ERROR")))</f>
        <v/>
      </c>
      <c r="R37" s="327" t="str">
        <f>IF('BDE data'!Q37="","",IF(ISNUMBER('BDE data'!Q37)=TRUE, IF('BDE data'!Q37&lt;'BDE data'!Q$38, "ERROR", 'BDE data'!Q37), IF('BDE data'!Q37="&lt;LOD",'BDE data'!Q$38, "ERROR")))</f>
        <v/>
      </c>
      <c r="S37" s="327" t="str">
        <f>IF('BDE data'!R37="","",IF(ISNUMBER('BDE data'!R37)=TRUE, IF('BDE data'!R37&lt;'BDE data'!R$38, "ERROR", 'BDE data'!R37), IF('BDE data'!R37="&lt;LOD",'BDE data'!R$38, "ERROR")))</f>
        <v/>
      </c>
      <c r="T37" s="327" t="str">
        <f>IF('BDE data'!S37="","",IF(ISNUMBER('BDE data'!S37)=TRUE, IF('BDE data'!S37&lt;'BDE data'!S$38, "ERROR", 'BDE data'!S37), IF('BDE data'!S37="&lt;LOD",'BDE data'!S$38, "ERROR")))</f>
        <v/>
      </c>
      <c r="U37" s="327" t="str">
        <f>IF('BDE data'!T37="","",IF(ISNUMBER('BDE data'!T37)=TRUE, IF('BDE data'!T37&lt;'BDE data'!T$38, "ERROR", 'BDE data'!T37), IF('BDE data'!T37="&lt;LOD",'BDE data'!T$38, "ERROR")))</f>
        <v/>
      </c>
      <c r="V37" s="327" t="str">
        <f>IF('BDE data'!U37="","",IF(ISNUMBER('BDE data'!U37)=TRUE, IF('BDE data'!U37&lt;'BDE data'!U$38, "ERROR", 'BDE data'!U37), IF('BDE data'!U37="&lt;LOD",'BDE data'!U$38, "ERROR")))</f>
        <v/>
      </c>
      <c r="W37" s="366" t="str">
        <f>IF('BDE data'!V37="","",IF(ISNUMBER('BDE data'!V37)=TRUE, IF('BDE data'!V37&lt;'BDE data'!V$38, "ERROR", 'BDE data'!V37), IF('BDE data'!V37="&lt;LOD",'BDE data'!V$38, "ERROR")))</f>
        <v/>
      </c>
      <c r="X37" s="16"/>
    </row>
    <row r="38" spans="7:24" ht="19.5" customHeight="1" thickBot="1" x14ac:dyDescent="0.25">
      <c r="G38" s="15"/>
      <c r="H38" s="32"/>
      <c r="I38" s="33"/>
      <c r="J38" s="180" t="s">
        <v>39</v>
      </c>
      <c r="K38" s="150"/>
      <c r="L38" s="298" t="str">
        <f>IF(COUNT(L8:L37)&lt;1,"", AVERAGE(L8:L37))</f>
        <v/>
      </c>
      <c r="M38" s="328" t="str">
        <f t="shared" ref="M38:W38" si="0">IF(COUNT(M8:M37)&lt;1,"", AVERAGE(M8:M37))</f>
        <v/>
      </c>
      <c r="N38" s="328" t="str">
        <f t="shared" si="0"/>
        <v/>
      </c>
      <c r="O38" s="328" t="str">
        <f t="shared" si="0"/>
        <v/>
      </c>
      <c r="P38" s="328" t="str">
        <f t="shared" si="0"/>
        <v/>
      </c>
      <c r="Q38" s="328" t="str">
        <f t="shared" si="0"/>
        <v/>
      </c>
      <c r="R38" s="328" t="str">
        <f t="shared" si="0"/>
        <v/>
      </c>
      <c r="S38" s="328" t="str">
        <f t="shared" si="0"/>
        <v/>
      </c>
      <c r="T38" s="328" t="str">
        <f t="shared" si="0"/>
        <v/>
      </c>
      <c r="U38" s="328" t="str">
        <f t="shared" si="0"/>
        <v/>
      </c>
      <c r="V38" s="328" t="str">
        <f t="shared" si="0"/>
        <v/>
      </c>
      <c r="W38" s="367" t="str">
        <f t="shared" si="0"/>
        <v/>
      </c>
      <c r="X38" s="16"/>
    </row>
    <row r="39" spans="7:24" ht="19.5" customHeight="1" thickBot="1" x14ac:dyDescent="0.25">
      <c r="G39" s="15"/>
      <c r="H39" s="142"/>
      <c r="I39" s="142"/>
      <c r="J39" s="142"/>
      <c r="K39" s="151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6"/>
    </row>
    <row r="40" spans="7:24" ht="19.5" customHeight="1" thickBot="1" x14ac:dyDescent="0.25">
      <c r="G40" s="15"/>
      <c r="H40" s="32"/>
      <c r="I40" s="33"/>
      <c r="J40" s="33"/>
      <c r="K40" s="152"/>
      <c r="L40" s="368"/>
      <c r="M40" s="369"/>
      <c r="N40" s="369"/>
      <c r="O40" s="369"/>
      <c r="P40" s="369"/>
      <c r="Q40" s="369"/>
      <c r="R40" s="369"/>
      <c r="S40" s="369"/>
      <c r="T40" s="368"/>
      <c r="U40" s="369"/>
      <c r="V40" s="369"/>
      <c r="W40" s="369"/>
      <c r="X40" s="126"/>
    </row>
    <row r="41" spans="7:24" ht="20.100000000000001" customHeight="1" thickBot="1" x14ac:dyDescent="0.25">
      <c r="G41" s="20"/>
      <c r="H41" s="17"/>
      <c r="I41" s="17"/>
      <c r="J41" s="17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331"/>
      <c r="V41" s="331"/>
      <c r="W41" s="153"/>
      <c r="X41" s="18"/>
    </row>
    <row r="42" spans="7:24" ht="20.100000000000001" customHeight="1" x14ac:dyDescent="0.2">
      <c r="K42" s="145"/>
      <c r="X42" s="11"/>
    </row>
    <row r="43" spans="7:24" ht="20.100000000000001" customHeight="1" x14ac:dyDescent="0.2">
      <c r="K43" s="145"/>
      <c r="X43" s="11"/>
    </row>
    <row r="44" spans="7:24" ht="20.100000000000001" customHeight="1" thickBot="1" x14ac:dyDescent="0.25">
      <c r="H44" s="38" t="s">
        <v>395</v>
      </c>
      <c r="K44" s="145"/>
      <c r="X44" s="11"/>
    </row>
    <row r="45" spans="7:24" ht="20.100000000000001" customHeight="1" thickBot="1" x14ac:dyDescent="0.25">
      <c r="G45" s="12"/>
      <c r="H45" s="13"/>
      <c r="I45" s="13"/>
      <c r="J45" s="13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331"/>
      <c r="V45" s="331"/>
      <c r="W45" s="146"/>
      <c r="X45" s="14"/>
    </row>
    <row r="46" spans="7:24" ht="20.100000000000001" customHeight="1" x14ac:dyDescent="0.2">
      <c r="G46" s="15"/>
      <c r="H46" s="473" t="s">
        <v>38</v>
      </c>
      <c r="I46" s="476" t="s">
        <v>52</v>
      </c>
      <c r="J46" s="476" t="s">
        <v>72</v>
      </c>
      <c r="K46" s="538" t="s">
        <v>63</v>
      </c>
      <c r="L46" s="506" t="s">
        <v>401</v>
      </c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8"/>
      <c r="X46" s="16"/>
    </row>
    <row r="47" spans="7:24" ht="45.75" thickBot="1" x14ac:dyDescent="0.25">
      <c r="G47" s="15"/>
      <c r="H47" s="475"/>
      <c r="I47" s="478"/>
      <c r="J47" s="478"/>
      <c r="K47" s="539"/>
      <c r="L47" s="279" t="s">
        <v>198</v>
      </c>
      <c r="M47" s="307" t="s">
        <v>197</v>
      </c>
      <c r="N47" s="307" t="s">
        <v>199</v>
      </c>
      <c r="O47" s="308" t="s">
        <v>200</v>
      </c>
      <c r="P47" s="308" t="s">
        <v>201</v>
      </c>
      <c r="Q47" s="308" t="s">
        <v>202</v>
      </c>
      <c r="R47" s="200" t="s">
        <v>372</v>
      </c>
      <c r="S47" s="324" t="s">
        <v>203</v>
      </c>
      <c r="T47" s="307" t="s">
        <v>204</v>
      </c>
      <c r="U47" s="324" t="s">
        <v>205</v>
      </c>
      <c r="V47" s="324" t="s">
        <v>206</v>
      </c>
      <c r="W47" s="370" t="s">
        <v>207</v>
      </c>
      <c r="X47" s="16"/>
    </row>
    <row r="48" spans="7:24" ht="20.100000000000001" customHeight="1" x14ac:dyDescent="0.2">
      <c r="G48" s="15"/>
      <c r="H48" s="39" t="str">
        <f t="shared" ref="H48:K63" si="1">IF(H8="","",H8)</f>
        <v/>
      </c>
      <c r="I48" s="40" t="str">
        <f t="shared" si="1"/>
        <v/>
      </c>
      <c r="J48" s="40" t="str">
        <f t="shared" si="1"/>
        <v/>
      </c>
      <c r="K48" s="147" t="str">
        <f t="shared" si="1"/>
        <v/>
      </c>
      <c r="L48" s="297" t="str">
        <f>IF(L8="","",((('Physical Data'!$L9/100)*L8)))</f>
        <v/>
      </c>
      <c r="M48" s="280" t="str">
        <f>IF(M8="","",((('Physical Data'!$L9/100)*M8)))</f>
        <v/>
      </c>
      <c r="N48" s="280" t="str">
        <f>IF(N8="","",((('Physical Data'!$L9/100)*N8)))</f>
        <v/>
      </c>
      <c r="O48" s="280" t="str">
        <f>IF(O8="","",((('Physical Data'!$L9/100)*O8)))</f>
        <v/>
      </c>
      <c r="P48" s="280" t="str">
        <f>IF(P8="","",((('Physical Data'!$L9/100)*P8)))</f>
        <v/>
      </c>
      <c r="Q48" s="280" t="str">
        <f>IF(Q8="","",((('Physical Data'!$L9/100)*Q8)))</f>
        <v/>
      </c>
      <c r="R48" s="280" t="str">
        <f>IF(R8="","",((('Physical Data'!$L9/100)*R8)))</f>
        <v/>
      </c>
      <c r="S48" s="280" t="str">
        <f>IF(S8="","",((('Physical Data'!$L9/100)*S8)))</f>
        <v/>
      </c>
      <c r="T48" s="147" t="str">
        <f>IF(T8="","",((('Physical Data'!$L9/100)*T8)))</f>
        <v/>
      </c>
      <c r="U48" s="280" t="str">
        <f>IF(U8="","",((('Physical Data'!$L9/100)*U8)))</f>
        <v/>
      </c>
      <c r="V48" s="280" t="str">
        <f>IF(V8="","",((('Physical Data'!$L9/100)*V8)))</f>
        <v/>
      </c>
      <c r="W48" s="280" t="str">
        <f>IF(W8="","",((('Physical Data'!$L9/100)*W8)))</f>
        <v/>
      </c>
      <c r="X48" s="16"/>
    </row>
    <row r="49" spans="7:24" ht="20.100000000000001" customHeight="1" x14ac:dyDescent="0.2">
      <c r="G49" s="15"/>
      <c r="H49" s="42" t="str">
        <f t="shared" si="1"/>
        <v/>
      </c>
      <c r="I49" s="43" t="str">
        <f t="shared" si="1"/>
        <v/>
      </c>
      <c r="J49" s="43" t="str">
        <f t="shared" si="1"/>
        <v/>
      </c>
      <c r="K49" s="148" t="str">
        <f t="shared" si="1"/>
        <v/>
      </c>
      <c r="L49" s="127" t="str">
        <f>IF(L9="","",((('Physical Data'!$L10/100)*L9)))</f>
        <v/>
      </c>
      <c r="M49" s="284" t="str">
        <f>IF(M9="","",((('Physical Data'!$L10/100)*M9)))</f>
        <v/>
      </c>
      <c r="N49" s="284" t="str">
        <f>IF(N9="","",((('Physical Data'!$L10/100)*N9)))</f>
        <v/>
      </c>
      <c r="O49" s="284" t="str">
        <f>IF(O9="","",((('Physical Data'!$L10/100)*O9)))</f>
        <v/>
      </c>
      <c r="P49" s="284" t="str">
        <f>IF(P9="","",((('Physical Data'!$L10/100)*P9)))</f>
        <v/>
      </c>
      <c r="Q49" s="284" t="str">
        <f>IF(Q9="","",((('Physical Data'!$L10/100)*Q9)))</f>
        <v/>
      </c>
      <c r="R49" s="284" t="str">
        <f>IF(R9="","",((('Physical Data'!$L10/100)*R9)))</f>
        <v/>
      </c>
      <c r="S49" s="284" t="str">
        <f>IF(S9="","",((('Physical Data'!$L10/100)*S9)))</f>
        <v/>
      </c>
      <c r="T49" s="148" t="str">
        <f>IF(T9="","",((('Physical Data'!$L10/100)*T9)))</f>
        <v/>
      </c>
      <c r="U49" s="284" t="str">
        <f>IF(U9="","",((('Physical Data'!$L10/100)*U9)))</f>
        <v/>
      </c>
      <c r="V49" s="284" t="str">
        <f>IF(V9="","",((('Physical Data'!$L10/100)*V9)))</f>
        <v/>
      </c>
      <c r="W49" s="284" t="str">
        <f>IF(W9="","",((('Physical Data'!$L10/100)*W9)))</f>
        <v/>
      </c>
      <c r="X49" s="16"/>
    </row>
    <row r="50" spans="7:24" ht="20.100000000000001" customHeight="1" x14ac:dyDescent="0.2">
      <c r="G50" s="15"/>
      <c r="H50" s="42" t="str">
        <f t="shared" si="1"/>
        <v/>
      </c>
      <c r="I50" s="43" t="str">
        <f t="shared" si="1"/>
        <v/>
      </c>
      <c r="J50" s="43" t="str">
        <f t="shared" si="1"/>
        <v/>
      </c>
      <c r="K50" s="148" t="str">
        <f t="shared" si="1"/>
        <v/>
      </c>
      <c r="L50" s="127" t="str">
        <f>IF(L10="","",((('Physical Data'!$L11/100)*L10)))</f>
        <v/>
      </c>
      <c r="M50" s="284" t="str">
        <f>IF(M10="","",((('Physical Data'!$L11/100)*M10)))</f>
        <v/>
      </c>
      <c r="N50" s="284" t="str">
        <f>IF(N10="","",((('Physical Data'!$L11/100)*N10)))</f>
        <v/>
      </c>
      <c r="O50" s="284" t="str">
        <f>IF(O10="","",((('Physical Data'!$L11/100)*O10)))</f>
        <v/>
      </c>
      <c r="P50" s="284" t="str">
        <f>IF(P10="","",((('Physical Data'!$L11/100)*P10)))</f>
        <v/>
      </c>
      <c r="Q50" s="284" t="str">
        <f>IF(Q10="","",((('Physical Data'!$L11/100)*Q10)))</f>
        <v/>
      </c>
      <c r="R50" s="284" t="str">
        <f>IF(R10="","",((('Physical Data'!$L11/100)*R10)))</f>
        <v/>
      </c>
      <c r="S50" s="284" t="str">
        <f>IF(S10="","",((('Physical Data'!$L11/100)*S10)))</f>
        <v/>
      </c>
      <c r="T50" s="148" t="str">
        <f>IF(T10="","",((('Physical Data'!$L11/100)*T10)))</f>
        <v/>
      </c>
      <c r="U50" s="284" t="str">
        <f>IF(U10="","",((('Physical Data'!$L11/100)*U10)))</f>
        <v/>
      </c>
      <c r="V50" s="284" t="str">
        <f>IF(V10="","",((('Physical Data'!$L11/100)*V10)))</f>
        <v/>
      </c>
      <c r="W50" s="284" t="str">
        <f>IF(W10="","",((('Physical Data'!$L11/100)*W10)))</f>
        <v/>
      </c>
      <c r="X50" s="16"/>
    </row>
    <row r="51" spans="7:24" ht="20.100000000000001" customHeight="1" x14ac:dyDescent="0.2">
      <c r="G51" s="15"/>
      <c r="H51" s="42" t="str">
        <f t="shared" si="1"/>
        <v/>
      </c>
      <c r="I51" s="43" t="str">
        <f t="shared" si="1"/>
        <v/>
      </c>
      <c r="J51" s="43" t="str">
        <f t="shared" si="1"/>
        <v/>
      </c>
      <c r="K51" s="148" t="str">
        <f t="shared" si="1"/>
        <v/>
      </c>
      <c r="L51" s="127" t="str">
        <f>IF(L11="","",((('Physical Data'!$L12/100)*L11)))</f>
        <v/>
      </c>
      <c r="M51" s="284" t="str">
        <f>IF(M11="","",((('Physical Data'!$L12/100)*M11)))</f>
        <v/>
      </c>
      <c r="N51" s="284" t="str">
        <f>IF(N11="","",((('Physical Data'!$L12/100)*N11)))</f>
        <v/>
      </c>
      <c r="O51" s="284" t="str">
        <f>IF(O11="","",((('Physical Data'!$L12/100)*O11)))</f>
        <v/>
      </c>
      <c r="P51" s="284" t="str">
        <f>IF(P11="","",((('Physical Data'!$L12/100)*P11)))</f>
        <v/>
      </c>
      <c r="Q51" s="284" t="str">
        <f>IF(Q11="","",((('Physical Data'!$L12/100)*Q11)))</f>
        <v/>
      </c>
      <c r="R51" s="284" t="str">
        <f>IF(R11="","",((('Physical Data'!$L12/100)*R11)))</f>
        <v/>
      </c>
      <c r="S51" s="284" t="str">
        <f>IF(S11="","",((('Physical Data'!$L12/100)*S11)))</f>
        <v/>
      </c>
      <c r="T51" s="148" t="str">
        <f>IF(T11="","",((('Physical Data'!$L12/100)*T11)))</f>
        <v/>
      </c>
      <c r="U51" s="284" t="str">
        <f>IF(U11="","",((('Physical Data'!$L12/100)*U11)))</f>
        <v/>
      </c>
      <c r="V51" s="284" t="str">
        <f>IF(V11="","",((('Physical Data'!$L12/100)*V11)))</f>
        <v/>
      </c>
      <c r="W51" s="284" t="str">
        <f>IF(W11="","",((('Physical Data'!$L12/100)*W11)))</f>
        <v/>
      </c>
      <c r="X51" s="16"/>
    </row>
    <row r="52" spans="7:24" ht="20.100000000000001" customHeight="1" x14ac:dyDescent="0.2">
      <c r="G52" s="15"/>
      <c r="H52" s="42" t="str">
        <f t="shared" si="1"/>
        <v/>
      </c>
      <c r="I52" s="43" t="str">
        <f t="shared" si="1"/>
        <v/>
      </c>
      <c r="J52" s="43" t="str">
        <f t="shared" si="1"/>
        <v/>
      </c>
      <c r="K52" s="148" t="str">
        <f t="shared" si="1"/>
        <v/>
      </c>
      <c r="L52" s="127" t="str">
        <f>IF(L12="","",((('Physical Data'!$L13/100)*L12)))</f>
        <v/>
      </c>
      <c r="M52" s="284" t="str">
        <f>IF(M12="","",((('Physical Data'!$L13/100)*M12)))</f>
        <v/>
      </c>
      <c r="N52" s="284" t="str">
        <f>IF(N12="","",((('Physical Data'!$L13/100)*N12)))</f>
        <v/>
      </c>
      <c r="O52" s="284" t="str">
        <f>IF(O12="","",((('Physical Data'!$L13/100)*O12)))</f>
        <v/>
      </c>
      <c r="P52" s="284" t="str">
        <f>IF(P12="","",((('Physical Data'!$L13/100)*P12)))</f>
        <v/>
      </c>
      <c r="Q52" s="284" t="str">
        <f>IF(Q12="","",((('Physical Data'!$L13/100)*Q12)))</f>
        <v/>
      </c>
      <c r="R52" s="284" t="str">
        <f>IF(R12="","",((('Physical Data'!$L13/100)*R12)))</f>
        <v/>
      </c>
      <c r="S52" s="284" t="str">
        <f>IF(S12="","",((('Physical Data'!$L13/100)*S12)))</f>
        <v/>
      </c>
      <c r="T52" s="148" t="str">
        <f>IF(T12="","",((('Physical Data'!$L13/100)*T12)))</f>
        <v/>
      </c>
      <c r="U52" s="284" t="str">
        <f>IF(U12="","",((('Physical Data'!$L13/100)*U12)))</f>
        <v/>
      </c>
      <c r="V52" s="284" t="str">
        <f>IF(V12="","",((('Physical Data'!$L13/100)*V12)))</f>
        <v/>
      </c>
      <c r="W52" s="284" t="str">
        <f>IF(W12="","",((('Physical Data'!$L13/100)*W12)))</f>
        <v/>
      </c>
      <c r="X52" s="16"/>
    </row>
    <row r="53" spans="7:24" ht="20.100000000000001" customHeight="1" x14ac:dyDescent="0.2">
      <c r="G53" s="15"/>
      <c r="H53" s="42" t="str">
        <f t="shared" si="1"/>
        <v/>
      </c>
      <c r="I53" s="43" t="str">
        <f t="shared" si="1"/>
        <v/>
      </c>
      <c r="J53" s="43" t="str">
        <f t="shared" si="1"/>
        <v/>
      </c>
      <c r="K53" s="148" t="str">
        <f t="shared" si="1"/>
        <v/>
      </c>
      <c r="L53" s="127" t="str">
        <f>IF(L13="","",((('Physical Data'!$L14/100)*L13)))</f>
        <v/>
      </c>
      <c r="M53" s="284" t="str">
        <f>IF(M13="","",((('Physical Data'!$L14/100)*M13)))</f>
        <v/>
      </c>
      <c r="N53" s="284" t="str">
        <f>IF(N13="","",((('Physical Data'!$L14/100)*N13)))</f>
        <v/>
      </c>
      <c r="O53" s="284" t="str">
        <f>IF(O13="","",((('Physical Data'!$L14/100)*O13)))</f>
        <v/>
      </c>
      <c r="P53" s="284" t="str">
        <f>IF(P13="","",((('Physical Data'!$L14/100)*P13)))</f>
        <v/>
      </c>
      <c r="Q53" s="284" t="str">
        <f>IF(Q13="","",((('Physical Data'!$L14/100)*Q13)))</f>
        <v/>
      </c>
      <c r="R53" s="284" t="str">
        <f>IF(R13="","",((('Physical Data'!$L14/100)*R13)))</f>
        <v/>
      </c>
      <c r="S53" s="284" t="str">
        <f>IF(S13="","",((('Physical Data'!$L14/100)*S13)))</f>
        <v/>
      </c>
      <c r="T53" s="148" t="str">
        <f>IF(T13="","",((('Physical Data'!$L14/100)*T13)))</f>
        <v/>
      </c>
      <c r="U53" s="284" t="str">
        <f>IF(U13="","",((('Physical Data'!$L14/100)*U13)))</f>
        <v/>
      </c>
      <c r="V53" s="284" t="str">
        <f>IF(V13="","",((('Physical Data'!$L14/100)*V13)))</f>
        <v/>
      </c>
      <c r="W53" s="284" t="str">
        <f>IF(W13="","",((('Physical Data'!$L14/100)*W13)))</f>
        <v/>
      </c>
      <c r="X53" s="16"/>
    </row>
    <row r="54" spans="7:24" ht="20.100000000000001" customHeight="1" x14ac:dyDescent="0.2">
      <c r="G54" s="15"/>
      <c r="H54" s="42" t="str">
        <f t="shared" si="1"/>
        <v/>
      </c>
      <c r="I54" s="43" t="str">
        <f t="shared" si="1"/>
        <v/>
      </c>
      <c r="J54" s="43" t="str">
        <f t="shared" si="1"/>
        <v/>
      </c>
      <c r="K54" s="148" t="str">
        <f t="shared" si="1"/>
        <v/>
      </c>
      <c r="L54" s="127" t="str">
        <f>IF(L14="","",((('Physical Data'!$L15/100)*L14)))</f>
        <v/>
      </c>
      <c r="M54" s="284" t="str">
        <f>IF(M14="","",((('Physical Data'!$L15/100)*M14)))</f>
        <v/>
      </c>
      <c r="N54" s="284" t="str">
        <f>IF(N14="","",((('Physical Data'!$L15/100)*N14)))</f>
        <v/>
      </c>
      <c r="O54" s="284" t="str">
        <f>IF(O14="","",((('Physical Data'!$L15/100)*O14)))</f>
        <v/>
      </c>
      <c r="P54" s="284" t="str">
        <f>IF(P14="","",((('Physical Data'!$L15/100)*P14)))</f>
        <v/>
      </c>
      <c r="Q54" s="284" t="str">
        <f>IF(Q14="","",((('Physical Data'!$L15/100)*Q14)))</f>
        <v/>
      </c>
      <c r="R54" s="284" t="str">
        <f>IF(R14="","",((('Physical Data'!$L15/100)*R14)))</f>
        <v/>
      </c>
      <c r="S54" s="284" t="str">
        <f>IF(S14="","",((('Physical Data'!$L15/100)*S14)))</f>
        <v/>
      </c>
      <c r="T54" s="148" t="str">
        <f>IF(T14="","",((('Physical Data'!$L15/100)*T14)))</f>
        <v/>
      </c>
      <c r="U54" s="284" t="str">
        <f>IF(U14="","",((('Physical Data'!$L15/100)*U14)))</f>
        <v/>
      </c>
      <c r="V54" s="284" t="str">
        <f>IF(V14="","",((('Physical Data'!$L15/100)*V14)))</f>
        <v/>
      </c>
      <c r="W54" s="284" t="str">
        <f>IF(W14="","",((('Physical Data'!$L15/100)*W14)))</f>
        <v/>
      </c>
      <c r="X54" s="16"/>
    </row>
    <row r="55" spans="7:24" ht="20.100000000000001" customHeight="1" x14ac:dyDescent="0.2">
      <c r="G55" s="15"/>
      <c r="H55" s="42" t="str">
        <f t="shared" si="1"/>
        <v/>
      </c>
      <c r="I55" s="43" t="str">
        <f t="shared" si="1"/>
        <v/>
      </c>
      <c r="J55" s="43" t="str">
        <f t="shared" si="1"/>
        <v/>
      </c>
      <c r="K55" s="148" t="str">
        <f t="shared" si="1"/>
        <v/>
      </c>
      <c r="L55" s="127" t="str">
        <f>IF(L15="","",((('Physical Data'!$L16/100)*L15)))</f>
        <v/>
      </c>
      <c r="M55" s="284" t="str">
        <f>IF(M15="","",((('Physical Data'!$L16/100)*M15)))</f>
        <v/>
      </c>
      <c r="N55" s="284" t="str">
        <f>IF(N15="","",((('Physical Data'!$L16/100)*N15)))</f>
        <v/>
      </c>
      <c r="O55" s="284" t="str">
        <f>IF(O15="","",((('Physical Data'!$L16/100)*O15)))</f>
        <v/>
      </c>
      <c r="P55" s="284" t="str">
        <f>IF(P15="","",((('Physical Data'!$L16/100)*P15)))</f>
        <v/>
      </c>
      <c r="Q55" s="284" t="str">
        <f>IF(Q15="","",((('Physical Data'!$L16/100)*Q15)))</f>
        <v/>
      </c>
      <c r="R55" s="284" t="str">
        <f>IF(R15="","",((('Physical Data'!$L16/100)*R15)))</f>
        <v/>
      </c>
      <c r="S55" s="284" t="str">
        <f>IF(S15="","",((('Physical Data'!$L16/100)*S15)))</f>
        <v/>
      </c>
      <c r="T55" s="148" t="str">
        <f>IF(T15="","",((('Physical Data'!$L16/100)*T15)))</f>
        <v/>
      </c>
      <c r="U55" s="284" t="str">
        <f>IF(U15="","",((('Physical Data'!$L16/100)*U15)))</f>
        <v/>
      </c>
      <c r="V55" s="284" t="str">
        <f>IF(V15="","",((('Physical Data'!$L16/100)*V15)))</f>
        <v/>
      </c>
      <c r="W55" s="284" t="str">
        <f>IF(W15="","",((('Physical Data'!$L16/100)*W15)))</f>
        <v/>
      </c>
      <c r="X55" s="16"/>
    </row>
    <row r="56" spans="7:24" ht="20.100000000000001" customHeight="1" x14ac:dyDescent="0.2">
      <c r="G56" s="15"/>
      <c r="H56" s="42" t="str">
        <f t="shared" si="1"/>
        <v/>
      </c>
      <c r="I56" s="43" t="str">
        <f t="shared" si="1"/>
        <v/>
      </c>
      <c r="J56" s="43" t="str">
        <f t="shared" si="1"/>
        <v/>
      </c>
      <c r="K56" s="148" t="str">
        <f t="shared" si="1"/>
        <v/>
      </c>
      <c r="L56" s="127" t="str">
        <f>IF(L16="","",((('Physical Data'!$L17/100)*L16)))</f>
        <v/>
      </c>
      <c r="M56" s="284" t="str">
        <f>IF(M16="","",((('Physical Data'!$L17/100)*M16)))</f>
        <v/>
      </c>
      <c r="N56" s="284" t="str">
        <f>IF(N16="","",((('Physical Data'!$L17/100)*N16)))</f>
        <v/>
      </c>
      <c r="O56" s="284" t="str">
        <f>IF(O16="","",((('Physical Data'!$L17/100)*O16)))</f>
        <v/>
      </c>
      <c r="P56" s="284" t="str">
        <f>IF(P16="","",((('Physical Data'!$L17/100)*P16)))</f>
        <v/>
      </c>
      <c r="Q56" s="284" t="str">
        <f>IF(Q16="","",((('Physical Data'!$L17/100)*Q16)))</f>
        <v/>
      </c>
      <c r="R56" s="284" t="str">
        <f>IF(R16="","",((('Physical Data'!$L17/100)*R16)))</f>
        <v/>
      </c>
      <c r="S56" s="284" t="str">
        <f>IF(S16="","",((('Physical Data'!$L17/100)*S16)))</f>
        <v/>
      </c>
      <c r="T56" s="148" t="str">
        <f>IF(T16="","",((('Physical Data'!$L17/100)*T16)))</f>
        <v/>
      </c>
      <c r="U56" s="284" t="str">
        <f>IF(U16="","",((('Physical Data'!$L17/100)*U16)))</f>
        <v/>
      </c>
      <c r="V56" s="284" t="str">
        <f>IF(V16="","",((('Physical Data'!$L17/100)*V16)))</f>
        <v/>
      </c>
      <c r="W56" s="284" t="str">
        <f>IF(W16="","",((('Physical Data'!$L17/100)*W16)))</f>
        <v/>
      </c>
      <c r="X56" s="16"/>
    </row>
    <row r="57" spans="7:24" ht="20.100000000000001" customHeight="1" x14ac:dyDescent="0.2">
      <c r="G57" s="15"/>
      <c r="H57" s="42" t="str">
        <f t="shared" si="1"/>
        <v/>
      </c>
      <c r="I57" s="43" t="str">
        <f t="shared" si="1"/>
        <v/>
      </c>
      <c r="J57" s="43" t="str">
        <f t="shared" si="1"/>
        <v/>
      </c>
      <c r="K57" s="148" t="str">
        <f t="shared" si="1"/>
        <v/>
      </c>
      <c r="L57" s="127" t="str">
        <f>IF(L17="","",((('Physical Data'!$L18/100)*L17)))</f>
        <v/>
      </c>
      <c r="M57" s="284" t="str">
        <f>IF(M17="","",((('Physical Data'!$L18/100)*M17)))</f>
        <v/>
      </c>
      <c r="N57" s="284" t="str">
        <f>IF(N17="","",((('Physical Data'!$L18/100)*N17)))</f>
        <v/>
      </c>
      <c r="O57" s="284" t="str">
        <f>IF(O17="","",((('Physical Data'!$L18/100)*O17)))</f>
        <v/>
      </c>
      <c r="P57" s="284" t="str">
        <f>IF(P17="","",((('Physical Data'!$L18/100)*P17)))</f>
        <v/>
      </c>
      <c r="Q57" s="284" t="str">
        <f>IF(Q17="","",((('Physical Data'!$L18/100)*Q17)))</f>
        <v/>
      </c>
      <c r="R57" s="284" t="str">
        <f>IF(R17="","",((('Physical Data'!$L18/100)*R17)))</f>
        <v/>
      </c>
      <c r="S57" s="284" t="str">
        <f>IF(S17="","",((('Physical Data'!$L18/100)*S17)))</f>
        <v/>
      </c>
      <c r="T57" s="148" t="str">
        <f>IF(T17="","",((('Physical Data'!$L18/100)*T17)))</f>
        <v/>
      </c>
      <c r="U57" s="284" t="str">
        <f>IF(U17="","",((('Physical Data'!$L18/100)*U17)))</f>
        <v/>
      </c>
      <c r="V57" s="284" t="str">
        <f>IF(V17="","",((('Physical Data'!$L18/100)*V17)))</f>
        <v/>
      </c>
      <c r="W57" s="284" t="str">
        <f>IF(W17="","",((('Physical Data'!$L18/100)*W17)))</f>
        <v/>
      </c>
      <c r="X57" s="16"/>
    </row>
    <row r="58" spans="7:24" ht="20.100000000000001" customHeight="1" x14ac:dyDescent="0.2">
      <c r="G58" s="15"/>
      <c r="H58" s="42" t="str">
        <f t="shared" si="1"/>
        <v/>
      </c>
      <c r="I58" s="43" t="str">
        <f t="shared" si="1"/>
        <v/>
      </c>
      <c r="J58" s="43" t="str">
        <f t="shared" si="1"/>
        <v/>
      </c>
      <c r="K58" s="148" t="str">
        <f t="shared" si="1"/>
        <v/>
      </c>
      <c r="L58" s="127" t="str">
        <f>IF(L18="","",((('Physical Data'!$L19/100)*L18)))</f>
        <v/>
      </c>
      <c r="M58" s="284" t="str">
        <f>IF(M18="","",((('Physical Data'!$L19/100)*M18)))</f>
        <v/>
      </c>
      <c r="N58" s="284" t="str">
        <f>IF(N18="","",((('Physical Data'!$L19/100)*N18)))</f>
        <v/>
      </c>
      <c r="O58" s="284" t="str">
        <f>IF(O18="","",((('Physical Data'!$L19/100)*O18)))</f>
        <v/>
      </c>
      <c r="P58" s="284" t="str">
        <f>IF(P18="","",((('Physical Data'!$L19/100)*P18)))</f>
        <v/>
      </c>
      <c r="Q58" s="284" t="str">
        <f>IF(Q18="","",((('Physical Data'!$L19/100)*Q18)))</f>
        <v/>
      </c>
      <c r="R58" s="284" t="str">
        <f>IF(R18="","",((('Physical Data'!$L19/100)*R18)))</f>
        <v/>
      </c>
      <c r="S58" s="284" t="str">
        <f>IF(S18="","",((('Physical Data'!$L19/100)*S18)))</f>
        <v/>
      </c>
      <c r="T58" s="148" t="str">
        <f>IF(T18="","",((('Physical Data'!$L19/100)*T18)))</f>
        <v/>
      </c>
      <c r="U58" s="284" t="str">
        <f>IF(U18="","",((('Physical Data'!$L19/100)*U18)))</f>
        <v/>
      </c>
      <c r="V58" s="284" t="str">
        <f>IF(V18="","",((('Physical Data'!$L19/100)*V18)))</f>
        <v/>
      </c>
      <c r="W58" s="284" t="str">
        <f>IF(W18="","",((('Physical Data'!$L19/100)*W18)))</f>
        <v/>
      </c>
      <c r="X58" s="16"/>
    </row>
    <row r="59" spans="7:24" ht="20.100000000000001" customHeight="1" x14ac:dyDescent="0.2">
      <c r="G59" s="15"/>
      <c r="H59" s="42" t="str">
        <f t="shared" si="1"/>
        <v/>
      </c>
      <c r="I59" s="43" t="str">
        <f t="shared" si="1"/>
        <v/>
      </c>
      <c r="J59" s="43" t="str">
        <f t="shared" si="1"/>
        <v/>
      </c>
      <c r="K59" s="148" t="str">
        <f t="shared" si="1"/>
        <v/>
      </c>
      <c r="L59" s="127" t="str">
        <f>IF(L19="","",((('Physical Data'!$L20/100)*L19)))</f>
        <v/>
      </c>
      <c r="M59" s="284" t="str">
        <f>IF(M19="","",((('Physical Data'!$L20/100)*M19)))</f>
        <v/>
      </c>
      <c r="N59" s="284" t="str">
        <f>IF(N19="","",((('Physical Data'!$L20/100)*N19)))</f>
        <v/>
      </c>
      <c r="O59" s="284" t="str">
        <f>IF(O19="","",((('Physical Data'!$L20/100)*O19)))</f>
        <v/>
      </c>
      <c r="P59" s="284" t="str">
        <f>IF(P19="","",((('Physical Data'!$L20/100)*P19)))</f>
        <v/>
      </c>
      <c r="Q59" s="284" t="str">
        <f>IF(Q19="","",((('Physical Data'!$L20/100)*Q19)))</f>
        <v/>
      </c>
      <c r="R59" s="284" t="str">
        <f>IF(R19="","",((('Physical Data'!$L20/100)*R19)))</f>
        <v/>
      </c>
      <c r="S59" s="284" t="str">
        <f>IF(S19="","",((('Physical Data'!$L20/100)*S19)))</f>
        <v/>
      </c>
      <c r="T59" s="148" t="str">
        <f>IF(T19="","",((('Physical Data'!$L20/100)*T19)))</f>
        <v/>
      </c>
      <c r="U59" s="284" t="str">
        <f>IF(U19="","",((('Physical Data'!$L20/100)*U19)))</f>
        <v/>
      </c>
      <c r="V59" s="284" t="str">
        <f>IF(V19="","",((('Physical Data'!$L20/100)*V19)))</f>
        <v/>
      </c>
      <c r="W59" s="284" t="str">
        <f>IF(W19="","",((('Physical Data'!$L20/100)*W19)))</f>
        <v/>
      </c>
      <c r="X59" s="16"/>
    </row>
    <row r="60" spans="7:24" ht="20.100000000000001" customHeight="1" x14ac:dyDescent="0.2">
      <c r="G60" s="15"/>
      <c r="H60" s="42" t="str">
        <f t="shared" si="1"/>
        <v/>
      </c>
      <c r="I60" s="43" t="str">
        <f t="shared" si="1"/>
        <v/>
      </c>
      <c r="J60" s="43" t="str">
        <f t="shared" si="1"/>
        <v/>
      </c>
      <c r="K60" s="148" t="str">
        <f t="shared" si="1"/>
        <v/>
      </c>
      <c r="L60" s="127" t="str">
        <f>IF(L20="","",((('Physical Data'!$L21/100)*L20)))</f>
        <v/>
      </c>
      <c r="M60" s="284" t="str">
        <f>IF(M20="","",((('Physical Data'!$L21/100)*M20)))</f>
        <v/>
      </c>
      <c r="N60" s="284" t="str">
        <f>IF(N20="","",((('Physical Data'!$L21/100)*N20)))</f>
        <v/>
      </c>
      <c r="O60" s="284" t="str">
        <f>IF(O20="","",((('Physical Data'!$L21/100)*O20)))</f>
        <v/>
      </c>
      <c r="P60" s="284" t="str">
        <f>IF(P20="","",((('Physical Data'!$L21/100)*P20)))</f>
        <v/>
      </c>
      <c r="Q60" s="284" t="str">
        <f>IF(Q20="","",((('Physical Data'!$L21/100)*Q20)))</f>
        <v/>
      </c>
      <c r="R60" s="284" t="str">
        <f>IF(R20="","",((('Physical Data'!$L21/100)*R20)))</f>
        <v/>
      </c>
      <c r="S60" s="284" t="str">
        <f>IF(S20="","",((('Physical Data'!$L21/100)*S20)))</f>
        <v/>
      </c>
      <c r="T60" s="148" t="str">
        <f>IF(T20="","",((('Physical Data'!$L21/100)*T20)))</f>
        <v/>
      </c>
      <c r="U60" s="284" t="str">
        <f>IF(U20="","",((('Physical Data'!$L21/100)*U20)))</f>
        <v/>
      </c>
      <c r="V60" s="284" t="str">
        <f>IF(V20="","",((('Physical Data'!$L21/100)*V20)))</f>
        <v/>
      </c>
      <c r="W60" s="284" t="str">
        <f>IF(W20="","",((('Physical Data'!$L21/100)*W20)))</f>
        <v/>
      </c>
      <c r="X60" s="16"/>
    </row>
    <row r="61" spans="7:24" ht="20.100000000000001" customHeight="1" x14ac:dyDescent="0.2">
      <c r="G61" s="15"/>
      <c r="H61" s="42" t="str">
        <f t="shared" si="1"/>
        <v/>
      </c>
      <c r="I61" s="43" t="str">
        <f t="shared" si="1"/>
        <v/>
      </c>
      <c r="J61" s="43" t="str">
        <f t="shared" si="1"/>
        <v/>
      </c>
      <c r="K61" s="148" t="str">
        <f t="shared" si="1"/>
        <v/>
      </c>
      <c r="L61" s="127" t="str">
        <f>IF(L21="","",((('Physical Data'!$L22/100)*L21)))</f>
        <v/>
      </c>
      <c r="M61" s="284" t="str">
        <f>IF(M21="","",((('Physical Data'!$L22/100)*M21)))</f>
        <v/>
      </c>
      <c r="N61" s="284" t="str">
        <f>IF(N21="","",((('Physical Data'!$L22/100)*N21)))</f>
        <v/>
      </c>
      <c r="O61" s="284" t="str">
        <f>IF(O21="","",((('Physical Data'!$L22/100)*O21)))</f>
        <v/>
      </c>
      <c r="P61" s="284" t="str">
        <f>IF(P21="","",((('Physical Data'!$L22/100)*P21)))</f>
        <v/>
      </c>
      <c r="Q61" s="284" t="str">
        <f>IF(Q21="","",((('Physical Data'!$L22/100)*Q21)))</f>
        <v/>
      </c>
      <c r="R61" s="284" t="str">
        <f>IF(R21="","",((('Physical Data'!$L22/100)*R21)))</f>
        <v/>
      </c>
      <c r="S61" s="284" t="str">
        <f>IF(S21="","",((('Physical Data'!$L22/100)*S21)))</f>
        <v/>
      </c>
      <c r="T61" s="148" t="str">
        <f>IF(T21="","",((('Physical Data'!$L22/100)*T21)))</f>
        <v/>
      </c>
      <c r="U61" s="284" t="str">
        <f>IF(U21="","",((('Physical Data'!$L22/100)*U21)))</f>
        <v/>
      </c>
      <c r="V61" s="284" t="str">
        <f>IF(V21="","",((('Physical Data'!$L22/100)*V21)))</f>
        <v/>
      </c>
      <c r="W61" s="284" t="str">
        <f>IF(W21="","",((('Physical Data'!$L22/100)*W21)))</f>
        <v/>
      </c>
      <c r="X61" s="16"/>
    </row>
    <row r="62" spans="7:24" ht="20.100000000000001" customHeight="1" x14ac:dyDescent="0.2">
      <c r="G62" s="15"/>
      <c r="H62" s="42" t="str">
        <f t="shared" si="1"/>
        <v/>
      </c>
      <c r="I62" s="43" t="str">
        <f t="shared" si="1"/>
        <v/>
      </c>
      <c r="J62" s="43" t="str">
        <f t="shared" si="1"/>
        <v/>
      </c>
      <c r="K62" s="148" t="str">
        <f t="shared" si="1"/>
        <v/>
      </c>
      <c r="L62" s="127" t="str">
        <f>IF(L22="","",((('Physical Data'!$L23/100)*L22)))</f>
        <v/>
      </c>
      <c r="M62" s="284" t="str">
        <f>IF(M22="","",((('Physical Data'!$L23/100)*M22)))</f>
        <v/>
      </c>
      <c r="N62" s="284" t="str">
        <f>IF(N22="","",((('Physical Data'!$L23/100)*N22)))</f>
        <v/>
      </c>
      <c r="O62" s="284" t="str">
        <f>IF(O22="","",((('Physical Data'!$L23/100)*O22)))</f>
        <v/>
      </c>
      <c r="P62" s="284" t="str">
        <f>IF(P22="","",((('Physical Data'!$L23/100)*P22)))</f>
        <v/>
      </c>
      <c r="Q62" s="284" t="str">
        <f>IF(Q22="","",((('Physical Data'!$L23/100)*Q22)))</f>
        <v/>
      </c>
      <c r="R62" s="284" t="str">
        <f>IF(R22="","",((('Physical Data'!$L23/100)*R22)))</f>
        <v/>
      </c>
      <c r="S62" s="284" t="str">
        <f>IF(S22="","",((('Physical Data'!$L23/100)*S22)))</f>
        <v/>
      </c>
      <c r="T62" s="148" t="str">
        <f>IF(T22="","",((('Physical Data'!$L23/100)*T22)))</f>
        <v/>
      </c>
      <c r="U62" s="284" t="str">
        <f>IF(U22="","",((('Physical Data'!$L23/100)*U22)))</f>
        <v/>
      </c>
      <c r="V62" s="284" t="str">
        <f>IF(V22="","",((('Physical Data'!$L23/100)*V22)))</f>
        <v/>
      </c>
      <c r="W62" s="284" t="str">
        <f>IF(W22="","",((('Physical Data'!$L23/100)*W22)))</f>
        <v/>
      </c>
      <c r="X62" s="16"/>
    </row>
    <row r="63" spans="7:24" ht="20.100000000000001" customHeight="1" x14ac:dyDescent="0.2">
      <c r="G63" s="15"/>
      <c r="H63" s="42" t="str">
        <f t="shared" si="1"/>
        <v/>
      </c>
      <c r="I63" s="43" t="str">
        <f t="shared" si="1"/>
        <v/>
      </c>
      <c r="J63" s="43" t="str">
        <f t="shared" si="1"/>
        <v/>
      </c>
      <c r="K63" s="148" t="str">
        <f t="shared" si="1"/>
        <v/>
      </c>
      <c r="L63" s="127" t="str">
        <f>IF(L23="","",((('Physical Data'!$L24/100)*L23)))</f>
        <v/>
      </c>
      <c r="M63" s="284" t="str">
        <f>IF(M23="","",((('Physical Data'!$L24/100)*M23)))</f>
        <v/>
      </c>
      <c r="N63" s="284" t="str">
        <f>IF(N23="","",((('Physical Data'!$L24/100)*N23)))</f>
        <v/>
      </c>
      <c r="O63" s="284" t="str">
        <f>IF(O23="","",((('Physical Data'!$L24/100)*O23)))</f>
        <v/>
      </c>
      <c r="P63" s="284" t="str">
        <f>IF(P23="","",((('Physical Data'!$L24/100)*P23)))</f>
        <v/>
      </c>
      <c r="Q63" s="284" t="str">
        <f>IF(Q23="","",((('Physical Data'!$L24/100)*Q23)))</f>
        <v/>
      </c>
      <c r="R63" s="284" t="str">
        <f>IF(R23="","",((('Physical Data'!$L24/100)*R23)))</f>
        <v/>
      </c>
      <c r="S63" s="284" t="str">
        <f>IF(S23="","",((('Physical Data'!$L24/100)*S23)))</f>
        <v/>
      </c>
      <c r="T63" s="148" t="str">
        <f>IF(T23="","",((('Physical Data'!$L24/100)*T23)))</f>
        <v/>
      </c>
      <c r="U63" s="284" t="str">
        <f>IF(U23="","",((('Physical Data'!$L24/100)*U23)))</f>
        <v/>
      </c>
      <c r="V63" s="284" t="str">
        <f>IF(V23="","",((('Physical Data'!$L24/100)*V23)))</f>
        <v/>
      </c>
      <c r="W63" s="284" t="str">
        <f>IF(W23="","",((('Physical Data'!$L24/100)*W23)))</f>
        <v/>
      </c>
      <c r="X63" s="16"/>
    </row>
    <row r="64" spans="7:24" ht="20.100000000000001" customHeight="1" x14ac:dyDescent="0.2">
      <c r="G64" s="15"/>
      <c r="H64" s="42" t="str">
        <f t="shared" ref="H64:K77" si="2">IF(H24="","",H24)</f>
        <v/>
      </c>
      <c r="I64" s="43" t="str">
        <f t="shared" si="2"/>
        <v/>
      </c>
      <c r="J64" s="43" t="str">
        <f t="shared" si="2"/>
        <v/>
      </c>
      <c r="K64" s="148" t="str">
        <f t="shared" si="2"/>
        <v/>
      </c>
      <c r="L64" s="127" t="str">
        <f>IF(L24="","",((('Physical Data'!$L25/100)*L24)))</f>
        <v/>
      </c>
      <c r="M64" s="284" t="str">
        <f>IF(M24="","",((('Physical Data'!$L25/100)*M24)))</f>
        <v/>
      </c>
      <c r="N64" s="284" t="str">
        <f>IF(N24="","",((('Physical Data'!$L25/100)*N24)))</f>
        <v/>
      </c>
      <c r="O64" s="284" t="str">
        <f>IF(O24="","",((('Physical Data'!$L25/100)*O24)))</f>
        <v/>
      </c>
      <c r="P64" s="284" t="str">
        <f>IF(P24="","",((('Physical Data'!$L25/100)*P24)))</f>
        <v/>
      </c>
      <c r="Q64" s="284" t="str">
        <f>IF(Q24="","",((('Physical Data'!$L25/100)*Q24)))</f>
        <v/>
      </c>
      <c r="R64" s="284" t="str">
        <f>IF(R24="","",((('Physical Data'!$L25/100)*R24)))</f>
        <v/>
      </c>
      <c r="S64" s="284" t="str">
        <f>IF(S24="","",((('Physical Data'!$L25/100)*S24)))</f>
        <v/>
      </c>
      <c r="T64" s="148" t="str">
        <f>IF(T24="","",((('Physical Data'!$L25/100)*T24)))</f>
        <v/>
      </c>
      <c r="U64" s="284" t="str">
        <f>IF(U24="","",((('Physical Data'!$L25/100)*U24)))</f>
        <v/>
      </c>
      <c r="V64" s="284" t="str">
        <f>IF(V24="","",((('Physical Data'!$L25/100)*V24)))</f>
        <v/>
      </c>
      <c r="W64" s="284" t="str">
        <f>IF(W24="","",((('Physical Data'!$L25/100)*W24)))</f>
        <v/>
      </c>
      <c r="X64" s="16"/>
    </row>
    <row r="65" spans="7:24" ht="20.100000000000001" customHeight="1" x14ac:dyDescent="0.2">
      <c r="G65" s="15"/>
      <c r="H65" s="42" t="str">
        <f t="shared" si="2"/>
        <v/>
      </c>
      <c r="I65" s="43" t="str">
        <f t="shared" si="2"/>
        <v/>
      </c>
      <c r="J65" s="43" t="str">
        <f t="shared" si="2"/>
        <v/>
      </c>
      <c r="K65" s="148" t="str">
        <f t="shared" si="2"/>
        <v/>
      </c>
      <c r="L65" s="127" t="str">
        <f>IF(L25="","",((('Physical Data'!$L26/100)*L25)))</f>
        <v/>
      </c>
      <c r="M65" s="284" t="str">
        <f>IF(M25="","",((('Physical Data'!$L26/100)*M25)))</f>
        <v/>
      </c>
      <c r="N65" s="284" t="str">
        <f>IF(N25="","",((('Physical Data'!$L26/100)*N25)))</f>
        <v/>
      </c>
      <c r="O65" s="284" t="str">
        <f>IF(O25="","",((('Physical Data'!$L26/100)*O25)))</f>
        <v/>
      </c>
      <c r="P65" s="284" t="str">
        <f>IF(P25="","",((('Physical Data'!$L26/100)*P25)))</f>
        <v/>
      </c>
      <c r="Q65" s="284" t="str">
        <f>IF(Q25="","",((('Physical Data'!$L26/100)*Q25)))</f>
        <v/>
      </c>
      <c r="R65" s="284" t="str">
        <f>IF(R25="","",((('Physical Data'!$L26/100)*R25)))</f>
        <v/>
      </c>
      <c r="S65" s="284" t="str">
        <f>IF(S25="","",((('Physical Data'!$L26/100)*S25)))</f>
        <v/>
      </c>
      <c r="T65" s="148" t="str">
        <f>IF(T25="","",((('Physical Data'!$L26/100)*T25)))</f>
        <v/>
      </c>
      <c r="U65" s="284" t="str">
        <f>IF(U25="","",((('Physical Data'!$L26/100)*U25)))</f>
        <v/>
      </c>
      <c r="V65" s="284" t="str">
        <f>IF(V25="","",((('Physical Data'!$L26/100)*V25)))</f>
        <v/>
      </c>
      <c r="W65" s="284" t="str">
        <f>IF(W25="","",((('Physical Data'!$L26/100)*W25)))</f>
        <v/>
      </c>
      <c r="X65" s="16"/>
    </row>
    <row r="66" spans="7:24" ht="20.100000000000001" customHeight="1" x14ac:dyDescent="0.2">
      <c r="G66" s="15"/>
      <c r="H66" s="42" t="str">
        <f t="shared" si="2"/>
        <v/>
      </c>
      <c r="I66" s="43" t="str">
        <f t="shared" si="2"/>
        <v/>
      </c>
      <c r="J66" s="43" t="str">
        <f t="shared" si="2"/>
        <v/>
      </c>
      <c r="K66" s="148" t="str">
        <f t="shared" si="2"/>
        <v/>
      </c>
      <c r="L66" s="127" t="str">
        <f>IF(L26="","",((('Physical Data'!$L27/100)*L26)))</f>
        <v/>
      </c>
      <c r="M66" s="284" t="str">
        <f>IF(M26="","",((('Physical Data'!$L27/100)*M26)))</f>
        <v/>
      </c>
      <c r="N66" s="284" t="str">
        <f>IF(N26="","",((('Physical Data'!$L27/100)*N26)))</f>
        <v/>
      </c>
      <c r="O66" s="284" t="str">
        <f>IF(O26="","",((('Physical Data'!$L27/100)*O26)))</f>
        <v/>
      </c>
      <c r="P66" s="284" t="str">
        <f>IF(P26="","",((('Physical Data'!$L27/100)*P26)))</f>
        <v/>
      </c>
      <c r="Q66" s="284" t="str">
        <f>IF(Q26="","",((('Physical Data'!$L27/100)*Q26)))</f>
        <v/>
      </c>
      <c r="R66" s="284" t="str">
        <f>IF(R26="","",((('Physical Data'!$L27/100)*R26)))</f>
        <v/>
      </c>
      <c r="S66" s="284" t="str">
        <f>IF(S26="","",((('Physical Data'!$L27/100)*S26)))</f>
        <v/>
      </c>
      <c r="T66" s="148" t="str">
        <f>IF(T26="","",((('Physical Data'!$L27/100)*T26)))</f>
        <v/>
      </c>
      <c r="U66" s="284" t="str">
        <f>IF(U26="","",((('Physical Data'!$L27/100)*U26)))</f>
        <v/>
      </c>
      <c r="V66" s="284" t="str">
        <f>IF(V26="","",((('Physical Data'!$L27/100)*V26)))</f>
        <v/>
      </c>
      <c r="W66" s="284" t="str">
        <f>IF(W26="","",((('Physical Data'!$L27/100)*W26)))</f>
        <v/>
      </c>
      <c r="X66" s="16"/>
    </row>
    <row r="67" spans="7:24" ht="20.100000000000001" customHeight="1" x14ac:dyDescent="0.2">
      <c r="G67" s="15"/>
      <c r="H67" s="42" t="str">
        <f t="shared" si="2"/>
        <v/>
      </c>
      <c r="I67" s="43" t="str">
        <f t="shared" si="2"/>
        <v/>
      </c>
      <c r="J67" s="43" t="str">
        <f t="shared" si="2"/>
        <v/>
      </c>
      <c r="K67" s="148" t="str">
        <f t="shared" si="2"/>
        <v/>
      </c>
      <c r="L67" s="127" t="str">
        <f>IF(L27="","",((('Physical Data'!$L28/100)*L27)))</f>
        <v/>
      </c>
      <c r="M67" s="284" t="str">
        <f>IF(M27="","",((('Physical Data'!$L28/100)*M27)))</f>
        <v/>
      </c>
      <c r="N67" s="284" t="str">
        <f>IF(N27="","",((('Physical Data'!$L28/100)*N27)))</f>
        <v/>
      </c>
      <c r="O67" s="284" t="str">
        <f>IF(O27="","",((('Physical Data'!$L28/100)*O27)))</f>
        <v/>
      </c>
      <c r="P67" s="284" t="str">
        <f>IF(P27="","",((('Physical Data'!$L28/100)*P27)))</f>
        <v/>
      </c>
      <c r="Q67" s="284" t="str">
        <f>IF(Q27="","",((('Physical Data'!$L28/100)*Q27)))</f>
        <v/>
      </c>
      <c r="R67" s="284" t="str">
        <f>IF(R27="","",((('Physical Data'!$L28/100)*R27)))</f>
        <v/>
      </c>
      <c r="S67" s="284" t="str">
        <f>IF(S27="","",((('Physical Data'!$L28/100)*S27)))</f>
        <v/>
      </c>
      <c r="T67" s="148" t="str">
        <f>IF(T27="","",((('Physical Data'!$L28/100)*T27)))</f>
        <v/>
      </c>
      <c r="U67" s="284" t="str">
        <f>IF(U27="","",((('Physical Data'!$L28/100)*U27)))</f>
        <v/>
      </c>
      <c r="V67" s="284" t="str">
        <f>IF(V27="","",((('Physical Data'!$L28/100)*V27)))</f>
        <v/>
      </c>
      <c r="W67" s="284" t="str">
        <f>IF(W27="","",((('Physical Data'!$L28/100)*W27)))</f>
        <v/>
      </c>
      <c r="X67" s="16"/>
    </row>
    <row r="68" spans="7:24" ht="20.100000000000001" customHeight="1" x14ac:dyDescent="0.2">
      <c r="G68" s="15"/>
      <c r="H68" s="42" t="str">
        <f t="shared" si="2"/>
        <v/>
      </c>
      <c r="I68" s="43" t="str">
        <f t="shared" si="2"/>
        <v/>
      </c>
      <c r="J68" s="43" t="str">
        <f t="shared" si="2"/>
        <v/>
      </c>
      <c r="K68" s="148" t="str">
        <f t="shared" si="2"/>
        <v/>
      </c>
      <c r="L68" s="127" t="str">
        <f>IF(L28="","",((('Physical Data'!$L29/100)*L28)))</f>
        <v/>
      </c>
      <c r="M68" s="284" t="str">
        <f>IF(M28="","",((('Physical Data'!$L29/100)*M28)))</f>
        <v/>
      </c>
      <c r="N68" s="284" t="str">
        <f>IF(N28="","",((('Physical Data'!$L29/100)*N28)))</f>
        <v/>
      </c>
      <c r="O68" s="284" t="str">
        <f>IF(O28="","",((('Physical Data'!$L29/100)*O28)))</f>
        <v/>
      </c>
      <c r="P68" s="284" t="str">
        <f>IF(P28="","",((('Physical Data'!$L29/100)*P28)))</f>
        <v/>
      </c>
      <c r="Q68" s="284" t="str">
        <f>IF(Q28="","",((('Physical Data'!$L29/100)*Q28)))</f>
        <v/>
      </c>
      <c r="R68" s="284" t="str">
        <f>IF(R28="","",((('Physical Data'!$L29/100)*R28)))</f>
        <v/>
      </c>
      <c r="S68" s="284" t="str">
        <f>IF(S28="","",((('Physical Data'!$L29/100)*S28)))</f>
        <v/>
      </c>
      <c r="T68" s="148" t="str">
        <f>IF(T28="","",((('Physical Data'!$L29/100)*T28)))</f>
        <v/>
      </c>
      <c r="U68" s="284" t="str">
        <f>IF(U28="","",((('Physical Data'!$L29/100)*U28)))</f>
        <v/>
      </c>
      <c r="V68" s="284" t="str">
        <f>IF(V28="","",((('Physical Data'!$L29/100)*V28)))</f>
        <v/>
      </c>
      <c r="W68" s="284" t="str">
        <f>IF(W28="","",((('Physical Data'!$L29/100)*W28)))</f>
        <v/>
      </c>
      <c r="X68" s="16"/>
    </row>
    <row r="69" spans="7:24" ht="20.100000000000001" customHeight="1" x14ac:dyDescent="0.2">
      <c r="G69" s="15"/>
      <c r="H69" s="42" t="str">
        <f t="shared" si="2"/>
        <v/>
      </c>
      <c r="I69" s="43" t="str">
        <f t="shared" si="2"/>
        <v/>
      </c>
      <c r="J69" s="43" t="str">
        <f t="shared" si="2"/>
        <v/>
      </c>
      <c r="K69" s="148" t="str">
        <f t="shared" si="2"/>
        <v/>
      </c>
      <c r="L69" s="127" t="str">
        <f>IF(L29="","",((('Physical Data'!$L30/100)*L29)))</f>
        <v/>
      </c>
      <c r="M69" s="284" t="str">
        <f>IF(M29="","",((('Physical Data'!$L30/100)*M29)))</f>
        <v/>
      </c>
      <c r="N69" s="284" t="str">
        <f>IF(N29="","",((('Physical Data'!$L30/100)*N29)))</f>
        <v/>
      </c>
      <c r="O69" s="284" t="str">
        <f>IF(O29="","",((('Physical Data'!$L30/100)*O29)))</f>
        <v/>
      </c>
      <c r="P69" s="284" t="str">
        <f>IF(P29="","",((('Physical Data'!$L30/100)*P29)))</f>
        <v/>
      </c>
      <c r="Q69" s="284" t="str">
        <f>IF(Q29="","",((('Physical Data'!$L30/100)*Q29)))</f>
        <v/>
      </c>
      <c r="R69" s="284" t="str">
        <f>IF(R29="","",((('Physical Data'!$L30/100)*R29)))</f>
        <v/>
      </c>
      <c r="S69" s="284" t="str">
        <f>IF(S29="","",((('Physical Data'!$L30/100)*S29)))</f>
        <v/>
      </c>
      <c r="T69" s="148" t="str">
        <f>IF(T29="","",((('Physical Data'!$L30/100)*T29)))</f>
        <v/>
      </c>
      <c r="U69" s="284" t="str">
        <f>IF(U29="","",((('Physical Data'!$L30/100)*U29)))</f>
        <v/>
      </c>
      <c r="V69" s="284" t="str">
        <f>IF(V29="","",((('Physical Data'!$L30/100)*V29)))</f>
        <v/>
      </c>
      <c r="W69" s="284" t="str">
        <f>IF(W29="","",((('Physical Data'!$L30/100)*W29)))</f>
        <v/>
      </c>
      <c r="X69" s="16"/>
    </row>
    <row r="70" spans="7:24" ht="20.100000000000001" customHeight="1" x14ac:dyDescent="0.2">
      <c r="G70" s="15"/>
      <c r="H70" s="42" t="str">
        <f t="shared" si="2"/>
        <v/>
      </c>
      <c r="I70" s="43" t="str">
        <f t="shared" si="2"/>
        <v/>
      </c>
      <c r="J70" s="43" t="str">
        <f t="shared" si="2"/>
        <v/>
      </c>
      <c r="K70" s="148" t="str">
        <f t="shared" si="2"/>
        <v/>
      </c>
      <c r="L70" s="127" t="str">
        <f>IF(L30="","",((('Physical Data'!$L31/100)*L30)))</f>
        <v/>
      </c>
      <c r="M70" s="284" t="str">
        <f>IF(M30="","",((('Physical Data'!$L31/100)*M30)))</f>
        <v/>
      </c>
      <c r="N70" s="284" t="str">
        <f>IF(N30="","",((('Physical Data'!$L31/100)*N30)))</f>
        <v/>
      </c>
      <c r="O70" s="284" t="str">
        <f>IF(O30="","",((('Physical Data'!$L31/100)*O30)))</f>
        <v/>
      </c>
      <c r="P70" s="284" t="str">
        <f>IF(P30="","",((('Physical Data'!$L31/100)*P30)))</f>
        <v/>
      </c>
      <c r="Q70" s="284" t="str">
        <f>IF(Q30="","",((('Physical Data'!$L31/100)*Q30)))</f>
        <v/>
      </c>
      <c r="R70" s="284" t="str">
        <f>IF(R30="","",((('Physical Data'!$L31/100)*R30)))</f>
        <v/>
      </c>
      <c r="S70" s="284" t="str">
        <f>IF(S30="","",((('Physical Data'!$L31/100)*S30)))</f>
        <v/>
      </c>
      <c r="T70" s="148" t="str">
        <f>IF(T30="","",((('Physical Data'!$L31/100)*T30)))</f>
        <v/>
      </c>
      <c r="U70" s="284" t="str">
        <f>IF(U30="","",((('Physical Data'!$L31/100)*U30)))</f>
        <v/>
      </c>
      <c r="V70" s="284" t="str">
        <f>IF(V30="","",((('Physical Data'!$L31/100)*V30)))</f>
        <v/>
      </c>
      <c r="W70" s="284" t="str">
        <f>IF(W30="","",((('Physical Data'!$L31/100)*W30)))</f>
        <v/>
      </c>
      <c r="X70" s="16"/>
    </row>
    <row r="71" spans="7:24" ht="20.100000000000001" customHeight="1" x14ac:dyDescent="0.2">
      <c r="G71" s="15"/>
      <c r="H71" s="42" t="str">
        <f t="shared" si="2"/>
        <v/>
      </c>
      <c r="I71" s="43" t="str">
        <f t="shared" si="2"/>
        <v/>
      </c>
      <c r="J71" s="43" t="str">
        <f t="shared" si="2"/>
        <v/>
      </c>
      <c r="K71" s="148" t="str">
        <f t="shared" si="2"/>
        <v/>
      </c>
      <c r="L71" s="127" t="str">
        <f>IF(L31="","",((('Physical Data'!$L32/100)*L31)))</f>
        <v/>
      </c>
      <c r="M71" s="284" t="str">
        <f>IF(M31="","",((('Physical Data'!$L32/100)*M31)))</f>
        <v/>
      </c>
      <c r="N71" s="284" t="str">
        <f>IF(N31="","",((('Physical Data'!$L32/100)*N31)))</f>
        <v/>
      </c>
      <c r="O71" s="284" t="str">
        <f>IF(O31="","",((('Physical Data'!$L32/100)*O31)))</f>
        <v/>
      </c>
      <c r="P71" s="284" t="str">
        <f>IF(P31="","",((('Physical Data'!$L32/100)*P31)))</f>
        <v/>
      </c>
      <c r="Q71" s="284" t="str">
        <f>IF(Q31="","",((('Physical Data'!$L32/100)*Q31)))</f>
        <v/>
      </c>
      <c r="R71" s="284" t="str">
        <f>IF(R31="","",((('Physical Data'!$L32/100)*R31)))</f>
        <v/>
      </c>
      <c r="S71" s="284" t="str">
        <f>IF(S31="","",((('Physical Data'!$L32/100)*S31)))</f>
        <v/>
      </c>
      <c r="T71" s="148" t="str">
        <f>IF(T31="","",((('Physical Data'!$L32/100)*T31)))</f>
        <v/>
      </c>
      <c r="U71" s="284" t="str">
        <f>IF(U31="","",((('Physical Data'!$L32/100)*U31)))</f>
        <v/>
      </c>
      <c r="V71" s="284" t="str">
        <f>IF(V31="","",((('Physical Data'!$L32/100)*V31)))</f>
        <v/>
      </c>
      <c r="W71" s="284" t="str">
        <f>IF(W31="","",((('Physical Data'!$L32/100)*W31)))</f>
        <v/>
      </c>
      <c r="X71" s="16"/>
    </row>
    <row r="72" spans="7:24" ht="20.100000000000001" customHeight="1" x14ac:dyDescent="0.2">
      <c r="G72" s="15"/>
      <c r="H72" s="42" t="str">
        <f t="shared" si="2"/>
        <v/>
      </c>
      <c r="I72" s="43" t="str">
        <f t="shared" si="2"/>
        <v/>
      </c>
      <c r="J72" s="43" t="str">
        <f t="shared" si="2"/>
        <v/>
      </c>
      <c r="K72" s="148" t="str">
        <f t="shared" si="2"/>
        <v/>
      </c>
      <c r="L72" s="127" t="str">
        <f>IF(L32="","",((('Physical Data'!$L33/100)*L32)))</f>
        <v/>
      </c>
      <c r="M72" s="284" t="str">
        <f>IF(M32="","",((('Physical Data'!$L33/100)*M32)))</f>
        <v/>
      </c>
      <c r="N72" s="284" t="str">
        <f>IF(N32="","",((('Physical Data'!$L33/100)*N32)))</f>
        <v/>
      </c>
      <c r="O72" s="284" t="str">
        <f>IF(O32="","",((('Physical Data'!$L33/100)*O32)))</f>
        <v/>
      </c>
      <c r="P72" s="284" t="str">
        <f>IF(P32="","",((('Physical Data'!$L33/100)*P32)))</f>
        <v/>
      </c>
      <c r="Q72" s="284" t="str">
        <f>IF(Q32="","",((('Physical Data'!$L33/100)*Q32)))</f>
        <v/>
      </c>
      <c r="R72" s="284" t="str">
        <f>IF(R32="","",((('Physical Data'!$L33/100)*R32)))</f>
        <v/>
      </c>
      <c r="S72" s="284" t="str">
        <f>IF(S32="","",((('Physical Data'!$L33/100)*S32)))</f>
        <v/>
      </c>
      <c r="T72" s="148" t="str">
        <f>IF(T32="","",((('Physical Data'!$L33/100)*T32)))</f>
        <v/>
      </c>
      <c r="U72" s="284" t="str">
        <f>IF(U32="","",((('Physical Data'!$L33/100)*U32)))</f>
        <v/>
      </c>
      <c r="V72" s="284" t="str">
        <f>IF(V32="","",((('Physical Data'!$L33/100)*V32)))</f>
        <v/>
      </c>
      <c r="W72" s="284" t="str">
        <f>IF(W32="","",((('Physical Data'!$L33/100)*W32)))</f>
        <v/>
      </c>
      <c r="X72" s="16"/>
    </row>
    <row r="73" spans="7:24" ht="20.100000000000001" customHeight="1" x14ac:dyDescent="0.2">
      <c r="G73" s="15"/>
      <c r="H73" s="42" t="str">
        <f t="shared" si="2"/>
        <v/>
      </c>
      <c r="I73" s="43" t="str">
        <f t="shared" si="2"/>
        <v/>
      </c>
      <c r="J73" s="43" t="str">
        <f t="shared" si="2"/>
        <v/>
      </c>
      <c r="K73" s="148" t="str">
        <f t="shared" si="2"/>
        <v/>
      </c>
      <c r="L73" s="127" t="str">
        <f>IF(L33="","",((('Physical Data'!$L34/100)*L33)))</f>
        <v/>
      </c>
      <c r="M73" s="284" t="str">
        <f>IF(M33="","",((('Physical Data'!$L34/100)*M33)))</f>
        <v/>
      </c>
      <c r="N73" s="284" t="str">
        <f>IF(N33="","",((('Physical Data'!$L34/100)*N33)))</f>
        <v/>
      </c>
      <c r="O73" s="284" t="str">
        <f>IF(O33="","",((('Physical Data'!$L34/100)*O33)))</f>
        <v/>
      </c>
      <c r="P73" s="284" t="str">
        <f>IF(P33="","",((('Physical Data'!$L34/100)*P33)))</f>
        <v/>
      </c>
      <c r="Q73" s="284" t="str">
        <f>IF(Q33="","",((('Physical Data'!$L34/100)*Q33)))</f>
        <v/>
      </c>
      <c r="R73" s="284" t="str">
        <f>IF(R33="","",((('Physical Data'!$L34/100)*R33)))</f>
        <v/>
      </c>
      <c r="S73" s="284" t="str">
        <f>IF(S33="","",((('Physical Data'!$L34/100)*S33)))</f>
        <v/>
      </c>
      <c r="T73" s="148" t="str">
        <f>IF(T33="","",((('Physical Data'!$L34/100)*T33)))</f>
        <v/>
      </c>
      <c r="U73" s="284" t="str">
        <f>IF(U33="","",((('Physical Data'!$L34/100)*U33)))</f>
        <v/>
      </c>
      <c r="V73" s="284" t="str">
        <f>IF(V33="","",((('Physical Data'!$L34/100)*V33)))</f>
        <v/>
      </c>
      <c r="W73" s="284" t="str">
        <f>IF(W33="","",((('Physical Data'!$L34/100)*W33)))</f>
        <v/>
      </c>
      <c r="X73" s="16"/>
    </row>
    <row r="74" spans="7:24" ht="20.100000000000001" customHeight="1" x14ac:dyDescent="0.2">
      <c r="G74" s="15"/>
      <c r="H74" s="42" t="str">
        <f t="shared" si="2"/>
        <v/>
      </c>
      <c r="I74" s="43" t="str">
        <f t="shared" si="2"/>
        <v/>
      </c>
      <c r="J74" s="43" t="str">
        <f t="shared" si="2"/>
        <v/>
      </c>
      <c r="K74" s="148" t="str">
        <f t="shared" si="2"/>
        <v/>
      </c>
      <c r="L74" s="127" t="str">
        <f>IF(L34="","",((('Physical Data'!$L35/100)*L34)))</f>
        <v/>
      </c>
      <c r="M74" s="284" t="str">
        <f>IF(M34="","",((('Physical Data'!$L35/100)*M34)))</f>
        <v/>
      </c>
      <c r="N74" s="284" t="str">
        <f>IF(N34="","",((('Physical Data'!$L35/100)*N34)))</f>
        <v/>
      </c>
      <c r="O74" s="284" t="str">
        <f>IF(O34="","",((('Physical Data'!$L35/100)*O34)))</f>
        <v/>
      </c>
      <c r="P74" s="284" t="str">
        <f>IF(P34="","",((('Physical Data'!$L35/100)*P34)))</f>
        <v/>
      </c>
      <c r="Q74" s="284" t="str">
        <f>IF(Q34="","",((('Physical Data'!$L35/100)*Q34)))</f>
        <v/>
      </c>
      <c r="R74" s="284" t="str">
        <f>IF(R34="","",((('Physical Data'!$L35/100)*R34)))</f>
        <v/>
      </c>
      <c r="S74" s="284" t="str">
        <f>IF(S34="","",((('Physical Data'!$L35/100)*S34)))</f>
        <v/>
      </c>
      <c r="T74" s="148" t="str">
        <f>IF(T34="","",((('Physical Data'!$L35/100)*T34)))</f>
        <v/>
      </c>
      <c r="U74" s="284" t="str">
        <f>IF(U34="","",((('Physical Data'!$L35/100)*U34)))</f>
        <v/>
      </c>
      <c r="V74" s="284" t="str">
        <f>IF(V34="","",((('Physical Data'!$L35/100)*V34)))</f>
        <v/>
      </c>
      <c r="W74" s="284" t="str">
        <f>IF(W34="","",((('Physical Data'!$L35/100)*W34)))</f>
        <v/>
      </c>
      <c r="X74" s="16"/>
    </row>
    <row r="75" spans="7:24" ht="20.100000000000001" customHeight="1" x14ac:dyDescent="0.2">
      <c r="G75" s="15"/>
      <c r="H75" s="42" t="str">
        <f t="shared" si="2"/>
        <v/>
      </c>
      <c r="I75" s="43" t="str">
        <f t="shared" si="2"/>
        <v/>
      </c>
      <c r="J75" s="43" t="str">
        <f t="shared" si="2"/>
        <v/>
      </c>
      <c r="K75" s="148" t="str">
        <f t="shared" si="2"/>
        <v/>
      </c>
      <c r="L75" s="127" t="str">
        <f>IF(L35="","",((('Physical Data'!$L36/100)*L35)))</f>
        <v/>
      </c>
      <c r="M75" s="284" t="str">
        <f>IF(M35="","",((('Physical Data'!$L36/100)*M35)))</f>
        <v/>
      </c>
      <c r="N75" s="284" t="str">
        <f>IF(N35="","",((('Physical Data'!$L36/100)*N35)))</f>
        <v/>
      </c>
      <c r="O75" s="284" t="str">
        <f>IF(O35="","",((('Physical Data'!$L36/100)*O35)))</f>
        <v/>
      </c>
      <c r="P75" s="284" t="str">
        <f>IF(P35="","",((('Physical Data'!$L36/100)*P35)))</f>
        <v/>
      </c>
      <c r="Q75" s="284" t="str">
        <f>IF(Q35="","",((('Physical Data'!$L36/100)*Q35)))</f>
        <v/>
      </c>
      <c r="R75" s="284" t="str">
        <f>IF(R35="","",((('Physical Data'!$L36/100)*R35)))</f>
        <v/>
      </c>
      <c r="S75" s="284" t="str">
        <f>IF(S35="","",((('Physical Data'!$L36/100)*S35)))</f>
        <v/>
      </c>
      <c r="T75" s="148" t="str">
        <f>IF(T35="","",((('Physical Data'!$L36/100)*T35)))</f>
        <v/>
      </c>
      <c r="U75" s="284" t="str">
        <f>IF(U35="","",((('Physical Data'!$L36/100)*U35)))</f>
        <v/>
      </c>
      <c r="V75" s="284" t="str">
        <f>IF(V35="","",((('Physical Data'!$L36/100)*V35)))</f>
        <v/>
      </c>
      <c r="W75" s="284" t="str">
        <f>IF(W35="","",((('Physical Data'!$L36/100)*W35)))</f>
        <v/>
      </c>
      <c r="X75" s="16"/>
    </row>
    <row r="76" spans="7:24" ht="20.100000000000001" customHeight="1" x14ac:dyDescent="0.2">
      <c r="G76" s="15"/>
      <c r="H76" s="42" t="str">
        <f t="shared" si="2"/>
        <v/>
      </c>
      <c r="I76" s="43" t="str">
        <f t="shared" si="2"/>
        <v/>
      </c>
      <c r="J76" s="43" t="str">
        <f t="shared" si="2"/>
        <v/>
      </c>
      <c r="K76" s="148" t="str">
        <f t="shared" si="2"/>
        <v/>
      </c>
      <c r="L76" s="127" t="str">
        <f>IF(L36="","",((('Physical Data'!$L37/100)*L36)))</f>
        <v/>
      </c>
      <c r="M76" s="284" t="str">
        <f>IF(M36="","",((('Physical Data'!$L37/100)*M36)))</f>
        <v/>
      </c>
      <c r="N76" s="284" t="str">
        <f>IF(N36="","",((('Physical Data'!$L37/100)*N36)))</f>
        <v/>
      </c>
      <c r="O76" s="284" t="str">
        <f>IF(O36="","",((('Physical Data'!$L37/100)*O36)))</f>
        <v/>
      </c>
      <c r="P76" s="284" t="str">
        <f>IF(P36="","",((('Physical Data'!$L37/100)*P36)))</f>
        <v/>
      </c>
      <c r="Q76" s="284" t="str">
        <f>IF(Q36="","",((('Physical Data'!$L37/100)*Q36)))</f>
        <v/>
      </c>
      <c r="R76" s="284" t="str">
        <f>IF(R36="","",((('Physical Data'!$L37/100)*R36)))</f>
        <v/>
      </c>
      <c r="S76" s="284" t="str">
        <f>IF(S36="","",((('Physical Data'!$L37/100)*S36)))</f>
        <v/>
      </c>
      <c r="T76" s="148" t="str">
        <f>IF(T36="","",((('Physical Data'!$L37/100)*T36)))</f>
        <v/>
      </c>
      <c r="U76" s="284" t="str">
        <f>IF(U36="","",((('Physical Data'!$L37/100)*U36)))</f>
        <v/>
      </c>
      <c r="V76" s="284" t="str">
        <f>IF(V36="","",((('Physical Data'!$L37/100)*V36)))</f>
        <v/>
      </c>
      <c r="W76" s="284" t="str">
        <f>IF(W36="","",((('Physical Data'!$L37/100)*W36)))</f>
        <v/>
      </c>
      <c r="X76" s="16"/>
    </row>
    <row r="77" spans="7:24" ht="20.100000000000001" customHeight="1" thickBot="1" x14ac:dyDescent="0.25">
      <c r="G77" s="15"/>
      <c r="H77" s="47" t="str">
        <f t="shared" si="2"/>
        <v/>
      </c>
      <c r="I77" s="48" t="str">
        <f t="shared" si="2"/>
        <v/>
      </c>
      <c r="J77" s="48" t="str">
        <f t="shared" si="2"/>
        <v/>
      </c>
      <c r="K77" s="149" t="str">
        <f t="shared" si="2"/>
        <v/>
      </c>
      <c r="L77" s="128" t="str">
        <f>IF(L37="","",((('Physical Data'!$L38/100)*L37)))</f>
        <v/>
      </c>
      <c r="M77" s="286" t="str">
        <f>IF(M37="","",((('Physical Data'!$L38/100)*M37)))</f>
        <v/>
      </c>
      <c r="N77" s="286" t="str">
        <f>IF(N37="","",((('Physical Data'!$L38/100)*N37)))</f>
        <v/>
      </c>
      <c r="O77" s="286" t="str">
        <f>IF(O37="","",((('Physical Data'!$L38/100)*O37)))</f>
        <v/>
      </c>
      <c r="P77" s="286" t="str">
        <f>IF(P37="","",((('Physical Data'!$L38/100)*P37)))</f>
        <v/>
      </c>
      <c r="Q77" s="286" t="str">
        <f>IF(Q37="","",((('Physical Data'!$L38/100)*Q37)))</f>
        <v/>
      </c>
      <c r="R77" s="286" t="str">
        <f>IF(R37="","",((('Physical Data'!$L38/100)*R37)))</f>
        <v/>
      </c>
      <c r="S77" s="286" t="str">
        <f>IF(S37="","",((('Physical Data'!$L38/100)*S37)))</f>
        <v/>
      </c>
      <c r="T77" s="149" t="str">
        <f>IF(T37="","",((('Physical Data'!$L38/100)*T37)))</f>
        <v/>
      </c>
      <c r="U77" s="286" t="str">
        <f>IF(U37="","",((('Physical Data'!$L38/100)*U37)))</f>
        <v/>
      </c>
      <c r="V77" s="286" t="str">
        <f>IF(V37="","",((('Physical Data'!$L38/100)*V37)))</f>
        <v/>
      </c>
      <c r="W77" s="286" t="str">
        <f>IF(W37="","",((('Physical Data'!$L38/100)*W37)))</f>
        <v/>
      </c>
      <c r="X77" s="16"/>
    </row>
    <row r="78" spans="7:24" ht="20.100000000000001" customHeight="1" thickBot="1" x14ac:dyDescent="0.25">
      <c r="G78" s="15"/>
      <c r="H78" s="32"/>
      <c r="I78" s="33"/>
      <c r="J78" s="180" t="s">
        <v>39</v>
      </c>
      <c r="K78" s="150"/>
      <c r="L78" s="298" t="str">
        <f t="shared" ref="L78:W78" si="3">IF(COUNT(L48:L77)&lt;1,"", AVERAGE(L48:L77))</f>
        <v/>
      </c>
      <c r="M78" s="299" t="str">
        <f t="shared" si="3"/>
        <v/>
      </c>
      <c r="N78" s="299" t="str">
        <f t="shared" si="3"/>
        <v/>
      </c>
      <c r="O78" s="299" t="str">
        <f t="shared" si="3"/>
        <v/>
      </c>
      <c r="P78" s="317" t="str">
        <f t="shared" si="3"/>
        <v/>
      </c>
      <c r="Q78" s="299" t="str">
        <f t="shared" si="3"/>
        <v/>
      </c>
      <c r="R78" s="299" t="str">
        <f t="shared" si="3"/>
        <v/>
      </c>
      <c r="S78" s="299" t="str">
        <f t="shared" si="3"/>
        <v/>
      </c>
      <c r="T78" s="317" t="str">
        <f t="shared" si="3"/>
        <v/>
      </c>
      <c r="U78" s="299" t="str">
        <f t="shared" si="3"/>
        <v/>
      </c>
      <c r="V78" s="332" t="str">
        <f t="shared" si="3"/>
        <v/>
      </c>
      <c r="W78" s="332" t="str">
        <f t="shared" si="3"/>
        <v/>
      </c>
      <c r="X78" s="16"/>
    </row>
    <row r="79" spans="7:24" ht="20.100000000000001" customHeight="1" thickBot="1" x14ac:dyDescent="0.25">
      <c r="G79" s="20"/>
      <c r="H79" s="54"/>
      <c r="I79" s="54"/>
      <c r="J79" s="54"/>
      <c r="K79" s="154"/>
      <c r="L79" s="300"/>
      <c r="M79" s="300"/>
      <c r="N79" s="300"/>
      <c r="O79" s="300"/>
      <c r="P79" s="154"/>
      <c r="Q79" s="154"/>
      <c r="R79" s="154"/>
      <c r="S79" s="154"/>
      <c r="T79" s="154"/>
      <c r="U79" s="154"/>
      <c r="V79" s="154"/>
      <c r="W79" s="154"/>
      <c r="X79" s="143"/>
    </row>
    <row r="80" spans="7:24" ht="20.100000000000001" customHeight="1" x14ac:dyDescent="0.2">
      <c r="K80" s="145"/>
      <c r="X80" s="11"/>
    </row>
    <row r="81" spans="7:24" ht="20.100000000000001" customHeight="1" x14ac:dyDescent="0.2">
      <c r="K81" s="145"/>
      <c r="X81" s="11"/>
    </row>
    <row r="82" spans="7:24" ht="20.100000000000001" customHeight="1" thickBot="1" x14ac:dyDescent="0.25">
      <c r="H82" s="38" t="s">
        <v>125</v>
      </c>
      <c r="K82" s="145"/>
      <c r="X82" s="11"/>
    </row>
    <row r="83" spans="7:24" ht="20.100000000000001" customHeight="1" thickBot="1" x14ac:dyDescent="0.25">
      <c r="G83" s="12"/>
      <c r="H83" s="13"/>
      <c r="I83" s="13"/>
      <c r="J83" s="13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"/>
    </row>
    <row r="84" spans="7:24" ht="20.100000000000001" customHeight="1" x14ac:dyDescent="0.2">
      <c r="G84" s="15"/>
      <c r="H84" s="473" t="s">
        <v>38</v>
      </c>
      <c r="I84" s="476" t="s">
        <v>52</v>
      </c>
      <c r="J84" s="476" t="s">
        <v>72</v>
      </c>
      <c r="K84" s="538" t="s">
        <v>63</v>
      </c>
      <c r="L84" s="506" t="s">
        <v>401</v>
      </c>
      <c r="M84" s="507"/>
      <c r="N84" s="507"/>
      <c r="O84" s="507"/>
      <c r="P84" s="507"/>
      <c r="Q84" s="507"/>
      <c r="R84" s="507"/>
      <c r="S84" s="507"/>
      <c r="T84" s="507"/>
      <c r="U84" s="507"/>
      <c r="V84" s="507"/>
      <c r="W84" s="508"/>
      <c r="X84" s="16"/>
    </row>
    <row r="85" spans="7:24" ht="45.75" thickBot="1" x14ac:dyDescent="0.25">
      <c r="G85" s="15"/>
      <c r="H85" s="475"/>
      <c r="I85" s="478"/>
      <c r="J85" s="478"/>
      <c r="K85" s="539"/>
      <c r="L85" s="279" t="s">
        <v>198</v>
      </c>
      <c r="M85" s="307" t="s">
        <v>197</v>
      </c>
      <c r="N85" s="307" t="s">
        <v>199</v>
      </c>
      <c r="O85" s="308" t="s">
        <v>200</v>
      </c>
      <c r="P85" s="308" t="s">
        <v>201</v>
      </c>
      <c r="Q85" s="308" t="s">
        <v>202</v>
      </c>
      <c r="R85" s="200" t="s">
        <v>372</v>
      </c>
      <c r="S85" s="324" t="s">
        <v>203</v>
      </c>
      <c r="T85" s="307" t="s">
        <v>204</v>
      </c>
      <c r="U85" s="324" t="s">
        <v>205</v>
      </c>
      <c r="V85" s="324" t="s">
        <v>206</v>
      </c>
      <c r="W85" s="370" t="s">
        <v>207</v>
      </c>
      <c r="X85" s="16"/>
    </row>
    <row r="86" spans="7:24" ht="20.100000000000001" customHeight="1" x14ac:dyDescent="0.2">
      <c r="G86" s="15"/>
      <c r="H86" s="39" t="str">
        <f t="shared" ref="H86:K101" si="4">IF(H48="","",H48)</f>
        <v/>
      </c>
      <c r="I86" s="40" t="str">
        <f t="shared" si="4"/>
        <v/>
      </c>
      <c r="J86" s="40" t="str">
        <f t="shared" si="4"/>
        <v/>
      </c>
      <c r="K86" s="147" t="str">
        <f t="shared" si="4"/>
        <v/>
      </c>
      <c r="L86" s="297" t="str">
        <f>IF($J48="y","",L48)</f>
        <v/>
      </c>
      <c r="M86" s="280" t="str">
        <f t="shared" ref="M86:W86" si="5">IF($J48="y","",M48)</f>
        <v/>
      </c>
      <c r="N86" s="280" t="str">
        <f t="shared" si="5"/>
        <v/>
      </c>
      <c r="O86" s="280" t="str">
        <f t="shared" si="5"/>
        <v/>
      </c>
      <c r="P86" s="280" t="str">
        <f t="shared" si="5"/>
        <v/>
      </c>
      <c r="Q86" s="280" t="str">
        <f t="shared" si="5"/>
        <v/>
      </c>
      <c r="R86" s="280" t="str">
        <f t="shared" si="5"/>
        <v/>
      </c>
      <c r="S86" s="280" t="str">
        <f t="shared" si="5"/>
        <v/>
      </c>
      <c r="T86" s="280" t="str">
        <f t="shared" si="5"/>
        <v/>
      </c>
      <c r="U86" s="280" t="str">
        <f t="shared" si="5"/>
        <v/>
      </c>
      <c r="V86" s="280" t="str">
        <f t="shared" si="5"/>
        <v/>
      </c>
      <c r="W86" s="280" t="str">
        <f t="shared" si="5"/>
        <v/>
      </c>
      <c r="X86" s="16"/>
    </row>
    <row r="87" spans="7:24" ht="54.75" customHeight="1" x14ac:dyDescent="0.2">
      <c r="G87" s="15"/>
      <c r="H87" s="42" t="str">
        <f t="shared" si="4"/>
        <v/>
      </c>
      <c r="I87" s="43" t="str">
        <f t="shared" si="4"/>
        <v/>
      </c>
      <c r="J87" s="43" t="str">
        <f t="shared" si="4"/>
        <v/>
      </c>
      <c r="K87" s="148" t="str">
        <f t="shared" si="4"/>
        <v/>
      </c>
      <c r="L87" s="127" t="str">
        <f t="shared" ref="L87:W87" si="6">IF($J49="y","",L49)</f>
        <v/>
      </c>
      <c r="M87" s="284" t="str">
        <f t="shared" si="6"/>
        <v/>
      </c>
      <c r="N87" s="284" t="str">
        <f t="shared" si="6"/>
        <v/>
      </c>
      <c r="O87" s="284" t="str">
        <f t="shared" si="6"/>
        <v/>
      </c>
      <c r="P87" s="284" t="str">
        <f t="shared" si="6"/>
        <v/>
      </c>
      <c r="Q87" s="284" t="str">
        <f t="shared" si="6"/>
        <v/>
      </c>
      <c r="R87" s="284" t="str">
        <f t="shared" si="6"/>
        <v/>
      </c>
      <c r="S87" s="284" t="str">
        <f t="shared" si="6"/>
        <v/>
      </c>
      <c r="T87" s="284" t="str">
        <f t="shared" si="6"/>
        <v/>
      </c>
      <c r="U87" s="284" t="str">
        <f t="shared" si="6"/>
        <v/>
      </c>
      <c r="V87" s="284" t="str">
        <f t="shared" si="6"/>
        <v/>
      </c>
      <c r="W87" s="284" t="str">
        <f t="shared" si="6"/>
        <v/>
      </c>
      <c r="X87" s="16"/>
    </row>
    <row r="88" spans="7:24" ht="20.100000000000001" customHeight="1" x14ac:dyDescent="0.2">
      <c r="G88" s="15"/>
      <c r="H88" s="42" t="str">
        <f t="shared" si="4"/>
        <v/>
      </c>
      <c r="I88" s="43" t="str">
        <f t="shared" si="4"/>
        <v/>
      </c>
      <c r="J88" s="43" t="str">
        <f t="shared" si="4"/>
        <v/>
      </c>
      <c r="K88" s="148" t="str">
        <f t="shared" si="4"/>
        <v/>
      </c>
      <c r="L88" s="127" t="str">
        <f t="shared" ref="L88:W88" si="7">IF($J50="y","",L50)</f>
        <v/>
      </c>
      <c r="M88" s="284" t="str">
        <f t="shared" si="7"/>
        <v/>
      </c>
      <c r="N88" s="284" t="str">
        <f t="shared" si="7"/>
        <v/>
      </c>
      <c r="O88" s="284" t="str">
        <f t="shared" si="7"/>
        <v/>
      </c>
      <c r="P88" s="284" t="str">
        <f t="shared" si="7"/>
        <v/>
      </c>
      <c r="Q88" s="284" t="str">
        <f t="shared" si="7"/>
        <v/>
      </c>
      <c r="R88" s="284" t="str">
        <f t="shared" si="7"/>
        <v/>
      </c>
      <c r="S88" s="284" t="str">
        <f t="shared" si="7"/>
        <v/>
      </c>
      <c r="T88" s="284" t="str">
        <f t="shared" si="7"/>
        <v/>
      </c>
      <c r="U88" s="284" t="str">
        <f t="shared" si="7"/>
        <v/>
      </c>
      <c r="V88" s="284" t="str">
        <f t="shared" si="7"/>
        <v/>
      </c>
      <c r="W88" s="284" t="str">
        <f t="shared" si="7"/>
        <v/>
      </c>
      <c r="X88" s="16"/>
    </row>
    <row r="89" spans="7:24" ht="20.100000000000001" customHeight="1" x14ac:dyDescent="0.2">
      <c r="G89" s="15"/>
      <c r="H89" s="42" t="str">
        <f t="shared" si="4"/>
        <v/>
      </c>
      <c r="I89" s="43" t="str">
        <f t="shared" si="4"/>
        <v/>
      </c>
      <c r="J89" s="43" t="str">
        <f t="shared" si="4"/>
        <v/>
      </c>
      <c r="K89" s="148" t="str">
        <f t="shared" si="4"/>
        <v/>
      </c>
      <c r="L89" s="127" t="str">
        <f t="shared" ref="L89:W89" si="8">IF($J51="y","",L51)</f>
        <v/>
      </c>
      <c r="M89" s="284" t="str">
        <f t="shared" si="8"/>
        <v/>
      </c>
      <c r="N89" s="284" t="str">
        <f t="shared" si="8"/>
        <v/>
      </c>
      <c r="O89" s="284" t="str">
        <f t="shared" si="8"/>
        <v/>
      </c>
      <c r="P89" s="284" t="str">
        <f t="shared" si="8"/>
        <v/>
      </c>
      <c r="Q89" s="284" t="str">
        <f t="shared" si="8"/>
        <v/>
      </c>
      <c r="R89" s="284" t="str">
        <f t="shared" si="8"/>
        <v/>
      </c>
      <c r="S89" s="284" t="str">
        <f t="shared" si="8"/>
        <v/>
      </c>
      <c r="T89" s="284" t="str">
        <f t="shared" si="8"/>
        <v/>
      </c>
      <c r="U89" s="284" t="str">
        <f t="shared" si="8"/>
        <v/>
      </c>
      <c r="V89" s="284" t="str">
        <f t="shared" si="8"/>
        <v/>
      </c>
      <c r="W89" s="284" t="str">
        <f t="shared" si="8"/>
        <v/>
      </c>
      <c r="X89" s="16"/>
    </row>
    <row r="90" spans="7:24" ht="20.100000000000001" customHeight="1" x14ac:dyDescent="0.2">
      <c r="G90" s="15"/>
      <c r="H90" s="42" t="str">
        <f t="shared" si="4"/>
        <v/>
      </c>
      <c r="I90" s="43" t="str">
        <f t="shared" si="4"/>
        <v/>
      </c>
      <c r="J90" s="43" t="str">
        <f t="shared" si="4"/>
        <v/>
      </c>
      <c r="K90" s="148" t="str">
        <f t="shared" si="4"/>
        <v/>
      </c>
      <c r="L90" s="127" t="str">
        <f t="shared" ref="L90:W90" si="9">IF($J52="y","",L52)</f>
        <v/>
      </c>
      <c r="M90" s="284" t="str">
        <f t="shared" si="9"/>
        <v/>
      </c>
      <c r="N90" s="284" t="str">
        <f t="shared" si="9"/>
        <v/>
      </c>
      <c r="O90" s="284" t="str">
        <f t="shared" si="9"/>
        <v/>
      </c>
      <c r="P90" s="284" t="str">
        <f t="shared" si="9"/>
        <v/>
      </c>
      <c r="Q90" s="284" t="str">
        <f t="shared" si="9"/>
        <v/>
      </c>
      <c r="R90" s="284" t="str">
        <f t="shared" si="9"/>
        <v/>
      </c>
      <c r="S90" s="284" t="str">
        <f t="shared" si="9"/>
        <v/>
      </c>
      <c r="T90" s="284" t="str">
        <f t="shared" si="9"/>
        <v/>
      </c>
      <c r="U90" s="284" t="str">
        <f t="shared" si="9"/>
        <v/>
      </c>
      <c r="V90" s="284" t="str">
        <f t="shared" si="9"/>
        <v/>
      </c>
      <c r="W90" s="284" t="str">
        <f t="shared" si="9"/>
        <v/>
      </c>
      <c r="X90" s="16"/>
    </row>
    <row r="91" spans="7:24" ht="20.100000000000001" customHeight="1" x14ac:dyDescent="0.2">
      <c r="G91" s="15"/>
      <c r="H91" s="42" t="str">
        <f t="shared" si="4"/>
        <v/>
      </c>
      <c r="I91" s="43" t="str">
        <f t="shared" si="4"/>
        <v/>
      </c>
      <c r="J91" s="43" t="str">
        <f t="shared" si="4"/>
        <v/>
      </c>
      <c r="K91" s="148" t="str">
        <f t="shared" si="4"/>
        <v/>
      </c>
      <c r="L91" s="127" t="str">
        <f t="shared" ref="L91:W91" si="10">IF($J53="y","",L53)</f>
        <v/>
      </c>
      <c r="M91" s="284" t="str">
        <f t="shared" si="10"/>
        <v/>
      </c>
      <c r="N91" s="284" t="str">
        <f t="shared" si="10"/>
        <v/>
      </c>
      <c r="O91" s="284" t="str">
        <f t="shared" si="10"/>
        <v/>
      </c>
      <c r="P91" s="284" t="str">
        <f t="shared" si="10"/>
        <v/>
      </c>
      <c r="Q91" s="284" t="str">
        <f t="shared" si="10"/>
        <v/>
      </c>
      <c r="R91" s="284" t="str">
        <f t="shared" si="10"/>
        <v/>
      </c>
      <c r="S91" s="284" t="str">
        <f t="shared" si="10"/>
        <v/>
      </c>
      <c r="T91" s="284" t="str">
        <f t="shared" si="10"/>
        <v/>
      </c>
      <c r="U91" s="284" t="str">
        <f t="shared" si="10"/>
        <v/>
      </c>
      <c r="V91" s="284" t="str">
        <f t="shared" si="10"/>
        <v/>
      </c>
      <c r="W91" s="284" t="str">
        <f t="shared" si="10"/>
        <v/>
      </c>
      <c r="X91" s="16"/>
    </row>
    <row r="92" spans="7:24" ht="20.100000000000001" customHeight="1" x14ac:dyDescent="0.2">
      <c r="G92" s="15"/>
      <c r="H92" s="42" t="str">
        <f t="shared" si="4"/>
        <v/>
      </c>
      <c r="I92" s="43" t="str">
        <f t="shared" si="4"/>
        <v/>
      </c>
      <c r="J92" s="43" t="str">
        <f t="shared" si="4"/>
        <v/>
      </c>
      <c r="K92" s="148" t="str">
        <f t="shared" si="4"/>
        <v/>
      </c>
      <c r="L92" s="127" t="str">
        <f t="shared" ref="L92:W92" si="11">IF($J54="y","",L54)</f>
        <v/>
      </c>
      <c r="M92" s="284" t="str">
        <f t="shared" si="11"/>
        <v/>
      </c>
      <c r="N92" s="284" t="str">
        <f t="shared" si="11"/>
        <v/>
      </c>
      <c r="O92" s="284" t="str">
        <f t="shared" si="11"/>
        <v/>
      </c>
      <c r="P92" s="284" t="str">
        <f t="shared" si="11"/>
        <v/>
      </c>
      <c r="Q92" s="284" t="str">
        <f t="shared" si="11"/>
        <v/>
      </c>
      <c r="R92" s="284" t="str">
        <f t="shared" si="11"/>
        <v/>
      </c>
      <c r="S92" s="284" t="str">
        <f t="shared" si="11"/>
        <v/>
      </c>
      <c r="T92" s="284" t="str">
        <f t="shared" si="11"/>
        <v/>
      </c>
      <c r="U92" s="284" t="str">
        <f t="shared" si="11"/>
        <v/>
      </c>
      <c r="V92" s="284" t="str">
        <f t="shared" si="11"/>
        <v/>
      </c>
      <c r="W92" s="284" t="str">
        <f t="shared" si="11"/>
        <v/>
      </c>
      <c r="X92" s="16"/>
    </row>
    <row r="93" spans="7:24" ht="20.100000000000001" customHeight="1" x14ac:dyDescent="0.2">
      <c r="G93" s="15"/>
      <c r="H93" s="42" t="str">
        <f t="shared" si="4"/>
        <v/>
      </c>
      <c r="I93" s="43" t="str">
        <f t="shared" si="4"/>
        <v/>
      </c>
      <c r="J93" s="43" t="str">
        <f t="shared" si="4"/>
        <v/>
      </c>
      <c r="K93" s="148" t="str">
        <f t="shared" si="4"/>
        <v/>
      </c>
      <c r="L93" s="127" t="str">
        <f t="shared" ref="L93:W93" si="12">IF($J55="y","",L55)</f>
        <v/>
      </c>
      <c r="M93" s="284" t="str">
        <f t="shared" si="12"/>
        <v/>
      </c>
      <c r="N93" s="284" t="str">
        <f t="shared" si="12"/>
        <v/>
      </c>
      <c r="O93" s="284" t="str">
        <f t="shared" si="12"/>
        <v/>
      </c>
      <c r="P93" s="284" t="str">
        <f t="shared" si="12"/>
        <v/>
      </c>
      <c r="Q93" s="284" t="str">
        <f t="shared" si="12"/>
        <v/>
      </c>
      <c r="R93" s="284" t="str">
        <f t="shared" si="12"/>
        <v/>
      </c>
      <c r="S93" s="284" t="str">
        <f t="shared" si="12"/>
        <v/>
      </c>
      <c r="T93" s="284" t="str">
        <f t="shared" si="12"/>
        <v/>
      </c>
      <c r="U93" s="284" t="str">
        <f t="shared" si="12"/>
        <v/>
      </c>
      <c r="V93" s="284" t="str">
        <f t="shared" si="12"/>
        <v/>
      </c>
      <c r="W93" s="284" t="str">
        <f t="shared" si="12"/>
        <v/>
      </c>
      <c r="X93" s="16"/>
    </row>
    <row r="94" spans="7:24" ht="20.100000000000001" customHeight="1" x14ac:dyDescent="0.2">
      <c r="G94" s="15"/>
      <c r="H94" s="42" t="str">
        <f t="shared" si="4"/>
        <v/>
      </c>
      <c r="I94" s="43" t="str">
        <f t="shared" si="4"/>
        <v/>
      </c>
      <c r="J94" s="43" t="str">
        <f t="shared" si="4"/>
        <v/>
      </c>
      <c r="K94" s="148" t="str">
        <f t="shared" si="4"/>
        <v/>
      </c>
      <c r="L94" s="127" t="str">
        <f t="shared" ref="L94:W94" si="13">IF($J56="y","",L56)</f>
        <v/>
      </c>
      <c r="M94" s="284" t="str">
        <f t="shared" si="13"/>
        <v/>
      </c>
      <c r="N94" s="284" t="str">
        <f t="shared" si="13"/>
        <v/>
      </c>
      <c r="O94" s="284" t="str">
        <f t="shared" si="13"/>
        <v/>
      </c>
      <c r="P94" s="284" t="str">
        <f t="shared" si="13"/>
        <v/>
      </c>
      <c r="Q94" s="284" t="str">
        <f t="shared" si="13"/>
        <v/>
      </c>
      <c r="R94" s="284" t="str">
        <f t="shared" si="13"/>
        <v/>
      </c>
      <c r="S94" s="284" t="str">
        <f t="shared" si="13"/>
        <v/>
      </c>
      <c r="T94" s="284" t="str">
        <f t="shared" si="13"/>
        <v/>
      </c>
      <c r="U94" s="284" t="str">
        <f t="shared" si="13"/>
        <v/>
      </c>
      <c r="V94" s="284" t="str">
        <f t="shared" si="13"/>
        <v/>
      </c>
      <c r="W94" s="284" t="str">
        <f t="shared" si="13"/>
        <v/>
      </c>
      <c r="X94" s="16"/>
    </row>
    <row r="95" spans="7:24" ht="20.100000000000001" customHeight="1" x14ac:dyDescent="0.2">
      <c r="G95" s="15"/>
      <c r="H95" s="42" t="str">
        <f t="shared" si="4"/>
        <v/>
      </c>
      <c r="I95" s="43" t="str">
        <f t="shared" si="4"/>
        <v/>
      </c>
      <c r="J95" s="43" t="str">
        <f t="shared" si="4"/>
        <v/>
      </c>
      <c r="K95" s="148" t="str">
        <f t="shared" si="4"/>
        <v/>
      </c>
      <c r="L95" s="127" t="str">
        <f t="shared" ref="L95:W95" si="14">IF($J57="y","",L57)</f>
        <v/>
      </c>
      <c r="M95" s="284" t="str">
        <f t="shared" si="14"/>
        <v/>
      </c>
      <c r="N95" s="284" t="str">
        <f t="shared" si="14"/>
        <v/>
      </c>
      <c r="O95" s="284" t="str">
        <f t="shared" si="14"/>
        <v/>
      </c>
      <c r="P95" s="284" t="str">
        <f t="shared" si="14"/>
        <v/>
      </c>
      <c r="Q95" s="284" t="str">
        <f t="shared" si="14"/>
        <v/>
      </c>
      <c r="R95" s="284" t="str">
        <f t="shared" si="14"/>
        <v/>
      </c>
      <c r="S95" s="284" t="str">
        <f t="shared" si="14"/>
        <v/>
      </c>
      <c r="T95" s="284" t="str">
        <f t="shared" si="14"/>
        <v/>
      </c>
      <c r="U95" s="284" t="str">
        <f t="shared" si="14"/>
        <v/>
      </c>
      <c r="V95" s="284" t="str">
        <f t="shared" si="14"/>
        <v/>
      </c>
      <c r="W95" s="284" t="str">
        <f t="shared" si="14"/>
        <v/>
      </c>
      <c r="X95" s="16"/>
    </row>
    <row r="96" spans="7:24" ht="20.100000000000001" customHeight="1" x14ac:dyDescent="0.2">
      <c r="G96" s="15"/>
      <c r="H96" s="42" t="str">
        <f t="shared" si="4"/>
        <v/>
      </c>
      <c r="I96" s="43" t="str">
        <f t="shared" si="4"/>
        <v/>
      </c>
      <c r="J96" s="43" t="str">
        <f t="shared" si="4"/>
        <v/>
      </c>
      <c r="K96" s="148" t="str">
        <f t="shared" si="4"/>
        <v/>
      </c>
      <c r="L96" s="127" t="str">
        <f t="shared" ref="L96:W96" si="15">IF($J58="y","",L58)</f>
        <v/>
      </c>
      <c r="M96" s="284" t="str">
        <f t="shared" si="15"/>
        <v/>
      </c>
      <c r="N96" s="284" t="str">
        <f t="shared" si="15"/>
        <v/>
      </c>
      <c r="O96" s="284" t="str">
        <f t="shared" si="15"/>
        <v/>
      </c>
      <c r="P96" s="284" t="str">
        <f t="shared" si="15"/>
        <v/>
      </c>
      <c r="Q96" s="284" t="str">
        <f t="shared" si="15"/>
        <v/>
      </c>
      <c r="R96" s="284" t="str">
        <f t="shared" si="15"/>
        <v/>
      </c>
      <c r="S96" s="284" t="str">
        <f t="shared" si="15"/>
        <v/>
      </c>
      <c r="T96" s="284" t="str">
        <f t="shared" si="15"/>
        <v/>
      </c>
      <c r="U96" s="284" t="str">
        <f t="shared" si="15"/>
        <v/>
      </c>
      <c r="V96" s="284" t="str">
        <f t="shared" si="15"/>
        <v/>
      </c>
      <c r="W96" s="284" t="str">
        <f t="shared" si="15"/>
        <v/>
      </c>
      <c r="X96" s="16"/>
    </row>
    <row r="97" spans="7:24" ht="20.100000000000001" customHeight="1" x14ac:dyDescent="0.2">
      <c r="G97" s="15"/>
      <c r="H97" s="42" t="str">
        <f t="shared" si="4"/>
        <v/>
      </c>
      <c r="I97" s="43" t="str">
        <f t="shared" si="4"/>
        <v/>
      </c>
      <c r="J97" s="43" t="str">
        <f t="shared" si="4"/>
        <v/>
      </c>
      <c r="K97" s="148" t="str">
        <f t="shared" si="4"/>
        <v/>
      </c>
      <c r="L97" s="127" t="str">
        <f t="shared" ref="L97:W97" si="16">IF($J59="y","",L59)</f>
        <v/>
      </c>
      <c r="M97" s="284" t="str">
        <f t="shared" si="16"/>
        <v/>
      </c>
      <c r="N97" s="284" t="str">
        <f t="shared" si="16"/>
        <v/>
      </c>
      <c r="O97" s="284" t="str">
        <f t="shared" si="16"/>
        <v/>
      </c>
      <c r="P97" s="284" t="str">
        <f t="shared" si="16"/>
        <v/>
      </c>
      <c r="Q97" s="284" t="str">
        <f t="shared" si="16"/>
        <v/>
      </c>
      <c r="R97" s="284" t="str">
        <f t="shared" si="16"/>
        <v/>
      </c>
      <c r="S97" s="284" t="str">
        <f t="shared" si="16"/>
        <v/>
      </c>
      <c r="T97" s="284" t="str">
        <f t="shared" si="16"/>
        <v/>
      </c>
      <c r="U97" s="284" t="str">
        <f t="shared" si="16"/>
        <v/>
      </c>
      <c r="V97" s="284" t="str">
        <f t="shared" si="16"/>
        <v/>
      </c>
      <c r="W97" s="284" t="str">
        <f t="shared" si="16"/>
        <v/>
      </c>
      <c r="X97" s="16"/>
    </row>
    <row r="98" spans="7:24" ht="20.100000000000001" customHeight="1" x14ac:dyDescent="0.2">
      <c r="G98" s="15"/>
      <c r="H98" s="42" t="str">
        <f t="shared" si="4"/>
        <v/>
      </c>
      <c r="I98" s="43" t="str">
        <f t="shared" si="4"/>
        <v/>
      </c>
      <c r="J98" s="43" t="str">
        <f t="shared" si="4"/>
        <v/>
      </c>
      <c r="K98" s="148" t="str">
        <f t="shared" si="4"/>
        <v/>
      </c>
      <c r="L98" s="127" t="str">
        <f t="shared" ref="L98:W98" si="17">IF($J60="y","",L60)</f>
        <v/>
      </c>
      <c r="M98" s="284" t="str">
        <f t="shared" si="17"/>
        <v/>
      </c>
      <c r="N98" s="284" t="str">
        <f t="shared" si="17"/>
        <v/>
      </c>
      <c r="O98" s="284" t="str">
        <f t="shared" si="17"/>
        <v/>
      </c>
      <c r="P98" s="284" t="str">
        <f t="shared" si="17"/>
        <v/>
      </c>
      <c r="Q98" s="284" t="str">
        <f t="shared" si="17"/>
        <v/>
      </c>
      <c r="R98" s="284" t="str">
        <f t="shared" si="17"/>
        <v/>
      </c>
      <c r="S98" s="284" t="str">
        <f t="shared" si="17"/>
        <v/>
      </c>
      <c r="T98" s="284" t="str">
        <f t="shared" si="17"/>
        <v/>
      </c>
      <c r="U98" s="284" t="str">
        <f t="shared" si="17"/>
        <v/>
      </c>
      <c r="V98" s="284" t="str">
        <f t="shared" si="17"/>
        <v/>
      </c>
      <c r="W98" s="284" t="str">
        <f t="shared" si="17"/>
        <v/>
      </c>
      <c r="X98" s="16"/>
    </row>
    <row r="99" spans="7:24" ht="20.100000000000001" customHeight="1" x14ac:dyDescent="0.2">
      <c r="G99" s="15"/>
      <c r="H99" s="42" t="str">
        <f t="shared" si="4"/>
        <v/>
      </c>
      <c r="I99" s="43" t="str">
        <f t="shared" si="4"/>
        <v/>
      </c>
      <c r="J99" s="43" t="str">
        <f t="shared" si="4"/>
        <v/>
      </c>
      <c r="K99" s="148" t="str">
        <f t="shared" si="4"/>
        <v/>
      </c>
      <c r="L99" s="127" t="str">
        <f t="shared" ref="L99:W99" si="18">IF($J61="y","",L61)</f>
        <v/>
      </c>
      <c r="M99" s="284" t="str">
        <f t="shared" si="18"/>
        <v/>
      </c>
      <c r="N99" s="284" t="str">
        <f t="shared" si="18"/>
        <v/>
      </c>
      <c r="O99" s="284" t="str">
        <f t="shared" si="18"/>
        <v/>
      </c>
      <c r="P99" s="284" t="str">
        <f t="shared" si="18"/>
        <v/>
      </c>
      <c r="Q99" s="284" t="str">
        <f t="shared" si="18"/>
        <v/>
      </c>
      <c r="R99" s="284" t="str">
        <f t="shared" si="18"/>
        <v/>
      </c>
      <c r="S99" s="284" t="str">
        <f t="shared" si="18"/>
        <v/>
      </c>
      <c r="T99" s="284" t="str">
        <f t="shared" si="18"/>
        <v/>
      </c>
      <c r="U99" s="284" t="str">
        <f t="shared" si="18"/>
        <v/>
      </c>
      <c r="V99" s="284" t="str">
        <f t="shared" si="18"/>
        <v/>
      </c>
      <c r="W99" s="284" t="str">
        <f t="shared" si="18"/>
        <v/>
      </c>
      <c r="X99" s="16"/>
    </row>
    <row r="100" spans="7:24" ht="20.100000000000001" customHeight="1" x14ac:dyDescent="0.2">
      <c r="G100" s="15"/>
      <c r="H100" s="42" t="str">
        <f t="shared" si="4"/>
        <v/>
      </c>
      <c r="I100" s="43" t="str">
        <f t="shared" si="4"/>
        <v/>
      </c>
      <c r="J100" s="43" t="str">
        <f t="shared" si="4"/>
        <v/>
      </c>
      <c r="K100" s="148" t="str">
        <f t="shared" si="4"/>
        <v/>
      </c>
      <c r="L100" s="127" t="str">
        <f t="shared" ref="L100:W100" si="19">IF($J62="y","",L62)</f>
        <v/>
      </c>
      <c r="M100" s="284" t="str">
        <f t="shared" si="19"/>
        <v/>
      </c>
      <c r="N100" s="284" t="str">
        <f t="shared" si="19"/>
        <v/>
      </c>
      <c r="O100" s="284" t="str">
        <f t="shared" si="19"/>
        <v/>
      </c>
      <c r="P100" s="284" t="str">
        <f t="shared" si="19"/>
        <v/>
      </c>
      <c r="Q100" s="284" t="str">
        <f t="shared" si="19"/>
        <v/>
      </c>
      <c r="R100" s="284" t="str">
        <f t="shared" si="19"/>
        <v/>
      </c>
      <c r="S100" s="284" t="str">
        <f t="shared" si="19"/>
        <v/>
      </c>
      <c r="T100" s="284" t="str">
        <f t="shared" si="19"/>
        <v/>
      </c>
      <c r="U100" s="284" t="str">
        <f t="shared" si="19"/>
        <v/>
      </c>
      <c r="V100" s="284" t="str">
        <f t="shared" si="19"/>
        <v/>
      </c>
      <c r="W100" s="284" t="str">
        <f t="shared" si="19"/>
        <v/>
      </c>
      <c r="X100" s="16"/>
    </row>
    <row r="101" spans="7:24" ht="20.100000000000001" customHeight="1" x14ac:dyDescent="0.2">
      <c r="G101" s="15"/>
      <c r="H101" s="42" t="str">
        <f t="shared" si="4"/>
        <v/>
      </c>
      <c r="I101" s="43" t="str">
        <f t="shared" si="4"/>
        <v/>
      </c>
      <c r="J101" s="43" t="str">
        <f t="shared" si="4"/>
        <v/>
      </c>
      <c r="K101" s="148" t="str">
        <f t="shared" si="4"/>
        <v/>
      </c>
      <c r="L101" s="127" t="str">
        <f t="shared" ref="L101:W101" si="20">IF($J63="y","",L63)</f>
        <v/>
      </c>
      <c r="M101" s="284" t="str">
        <f t="shared" si="20"/>
        <v/>
      </c>
      <c r="N101" s="284" t="str">
        <f t="shared" si="20"/>
        <v/>
      </c>
      <c r="O101" s="284" t="str">
        <f t="shared" si="20"/>
        <v/>
      </c>
      <c r="P101" s="284" t="str">
        <f t="shared" si="20"/>
        <v/>
      </c>
      <c r="Q101" s="284" t="str">
        <f t="shared" si="20"/>
        <v/>
      </c>
      <c r="R101" s="284" t="str">
        <f t="shared" si="20"/>
        <v/>
      </c>
      <c r="S101" s="284" t="str">
        <f t="shared" si="20"/>
        <v/>
      </c>
      <c r="T101" s="284" t="str">
        <f t="shared" si="20"/>
        <v/>
      </c>
      <c r="U101" s="284" t="str">
        <f t="shared" si="20"/>
        <v/>
      </c>
      <c r="V101" s="284" t="str">
        <f t="shared" si="20"/>
        <v/>
      </c>
      <c r="W101" s="284" t="str">
        <f t="shared" si="20"/>
        <v/>
      </c>
      <c r="X101" s="16"/>
    </row>
    <row r="102" spans="7:24" ht="20.100000000000001" customHeight="1" x14ac:dyDescent="0.2">
      <c r="G102" s="15"/>
      <c r="H102" s="42" t="str">
        <f t="shared" ref="H102:K115" si="21">IF(H64="","",H64)</f>
        <v/>
      </c>
      <c r="I102" s="43" t="str">
        <f t="shared" si="21"/>
        <v/>
      </c>
      <c r="J102" s="43" t="str">
        <f t="shared" si="21"/>
        <v/>
      </c>
      <c r="K102" s="148" t="str">
        <f t="shared" si="21"/>
        <v/>
      </c>
      <c r="L102" s="127" t="str">
        <f t="shared" ref="L102:W102" si="22">IF($J64="y","",L64)</f>
        <v/>
      </c>
      <c r="M102" s="284" t="str">
        <f t="shared" si="22"/>
        <v/>
      </c>
      <c r="N102" s="284" t="str">
        <f t="shared" si="22"/>
        <v/>
      </c>
      <c r="O102" s="284" t="str">
        <f t="shared" si="22"/>
        <v/>
      </c>
      <c r="P102" s="284" t="str">
        <f t="shared" si="22"/>
        <v/>
      </c>
      <c r="Q102" s="284" t="str">
        <f t="shared" si="22"/>
        <v/>
      </c>
      <c r="R102" s="284" t="str">
        <f t="shared" si="22"/>
        <v/>
      </c>
      <c r="S102" s="284" t="str">
        <f t="shared" si="22"/>
        <v/>
      </c>
      <c r="T102" s="284" t="str">
        <f t="shared" si="22"/>
        <v/>
      </c>
      <c r="U102" s="284" t="str">
        <f t="shared" si="22"/>
        <v/>
      </c>
      <c r="V102" s="284" t="str">
        <f t="shared" si="22"/>
        <v/>
      </c>
      <c r="W102" s="284" t="str">
        <f t="shared" si="22"/>
        <v/>
      </c>
      <c r="X102" s="16"/>
    </row>
    <row r="103" spans="7:24" ht="20.100000000000001" customHeight="1" x14ac:dyDescent="0.2">
      <c r="G103" s="15"/>
      <c r="H103" s="42" t="str">
        <f t="shared" si="21"/>
        <v/>
      </c>
      <c r="I103" s="43" t="str">
        <f t="shared" si="21"/>
        <v/>
      </c>
      <c r="J103" s="43" t="str">
        <f t="shared" si="21"/>
        <v/>
      </c>
      <c r="K103" s="148" t="str">
        <f t="shared" si="21"/>
        <v/>
      </c>
      <c r="L103" s="127" t="str">
        <f t="shared" ref="L103:W103" si="23">IF($J65="y","",L65)</f>
        <v/>
      </c>
      <c r="M103" s="284" t="str">
        <f t="shared" si="23"/>
        <v/>
      </c>
      <c r="N103" s="284" t="str">
        <f t="shared" si="23"/>
        <v/>
      </c>
      <c r="O103" s="284" t="str">
        <f t="shared" si="23"/>
        <v/>
      </c>
      <c r="P103" s="284" t="str">
        <f t="shared" si="23"/>
        <v/>
      </c>
      <c r="Q103" s="284" t="str">
        <f t="shared" si="23"/>
        <v/>
      </c>
      <c r="R103" s="284" t="str">
        <f t="shared" si="23"/>
        <v/>
      </c>
      <c r="S103" s="284" t="str">
        <f t="shared" si="23"/>
        <v/>
      </c>
      <c r="T103" s="284" t="str">
        <f t="shared" si="23"/>
        <v/>
      </c>
      <c r="U103" s="284" t="str">
        <f t="shared" si="23"/>
        <v/>
      </c>
      <c r="V103" s="284" t="str">
        <f t="shared" si="23"/>
        <v/>
      </c>
      <c r="W103" s="284" t="str">
        <f t="shared" si="23"/>
        <v/>
      </c>
      <c r="X103" s="16"/>
    </row>
    <row r="104" spans="7:24" ht="20.100000000000001" customHeight="1" x14ac:dyDescent="0.2">
      <c r="G104" s="15"/>
      <c r="H104" s="42" t="str">
        <f t="shared" si="21"/>
        <v/>
      </c>
      <c r="I104" s="43" t="str">
        <f t="shared" si="21"/>
        <v/>
      </c>
      <c r="J104" s="43" t="str">
        <f t="shared" si="21"/>
        <v/>
      </c>
      <c r="K104" s="148" t="str">
        <f t="shared" si="21"/>
        <v/>
      </c>
      <c r="L104" s="127" t="str">
        <f t="shared" ref="L104:W104" si="24">IF($J66="y","",L66)</f>
        <v/>
      </c>
      <c r="M104" s="284" t="str">
        <f t="shared" si="24"/>
        <v/>
      </c>
      <c r="N104" s="284" t="str">
        <f t="shared" si="24"/>
        <v/>
      </c>
      <c r="O104" s="284" t="str">
        <f t="shared" si="24"/>
        <v/>
      </c>
      <c r="P104" s="284" t="str">
        <f t="shared" si="24"/>
        <v/>
      </c>
      <c r="Q104" s="284" t="str">
        <f t="shared" si="24"/>
        <v/>
      </c>
      <c r="R104" s="284" t="str">
        <f t="shared" si="24"/>
        <v/>
      </c>
      <c r="S104" s="284" t="str">
        <f t="shared" si="24"/>
        <v/>
      </c>
      <c r="T104" s="284" t="str">
        <f t="shared" si="24"/>
        <v/>
      </c>
      <c r="U104" s="284" t="str">
        <f t="shared" si="24"/>
        <v/>
      </c>
      <c r="V104" s="284" t="str">
        <f t="shared" si="24"/>
        <v/>
      </c>
      <c r="W104" s="284" t="str">
        <f t="shared" si="24"/>
        <v/>
      </c>
      <c r="X104" s="16"/>
    </row>
    <row r="105" spans="7:24" ht="20.100000000000001" customHeight="1" x14ac:dyDescent="0.2">
      <c r="G105" s="15"/>
      <c r="H105" s="42" t="str">
        <f t="shared" si="21"/>
        <v/>
      </c>
      <c r="I105" s="43" t="str">
        <f t="shared" si="21"/>
        <v/>
      </c>
      <c r="J105" s="43" t="str">
        <f t="shared" si="21"/>
        <v/>
      </c>
      <c r="K105" s="148" t="str">
        <f t="shared" si="21"/>
        <v/>
      </c>
      <c r="L105" s="127" t="str">
        <f t="shared" ref="L105:W105" si="25">IF($J67="y","",L67)</f>
        <v/>
      </c>
      <c r="M105" s="284" t="str">
        <f t="shared" si="25"/>
        <v/>
      </c>
      <c r="N105" s="284" t="str">
        <f t="shared" si="25"/>
        <v/>
      </c>
      <c r="O105" s="284" t="str">
        <f t="shared" si="25"/>
        <v/>
      </c>
      <c r="P105" s="284" t="str">
        <f t="shared" si="25"/>
        <v/>
      </c>
      <c r="Q105" s="284" t="str">
        <f t="shared" si="25"/>
        <v/>
      </c>
      <c r="R105" s="284" t="str">
        <f t="shared" si="25"/>
        <v/>
      </c>
      <c r="S105" s="284" t="str">
        <f t="shared" si="25"/>
        <v/>
      </c>
      <c r="T105" s="284" t="str">
        <f t="shared" si="25"/>
        <v/>
      </c>
      <c r="U105" s="284" t="str">
        <f t="shared" si="25"/>
        <v/>
      </c>
      <c r="V105" s="284" t="str">
        <f t="shared" si="25"/>
        <v/>
      </c>
      <c r="W105" s="284" t="str">
        <f t="shared" si="25"/>
        <v/>
      </c>
      <c r="X105" s="16"/>
    </row>
    <row r="106" spans="7:24" ht="20.100000000000001" customHeight="1" x14ac:dyDescent="0.2">
      <c r="G106" s="15"/>
      <c r="H106" s="42" t="str">
        <f t="shared" si="21"/>
        <v/>
      </c>
      <c r="I106" s="43" t="str">
        <f t="shared" si="21"/>
        <v/>
      </c>
      <c r="J106" s="43" t="str">
        <f t="shared" si="21"/>
        <v/>
      </c>
      <c r="K106" s="148" t="str">
        <f t="shared" si="21"/>
        <v/>
      </c>
      <c r="L106" s="127" t="str">
        <f t="shared" ref="L106:W106" si="26">IF($J68="y","",L68)</f>
        <v/>
      </c>
      <c r="M106" s="284" t="str">
        <f t="shared" si="26"/>
        <v/>
      </c>
      <c r="N106" s="284" t="str">
        <f t="shared" si="26"/>
        <v/>
      </c>
      <c r="O106" s="284" t="str">
        <f t="shared" si="26"/>
        <v/>
      </c>
      <c r="P106" s="284" t="str">
        <f t="shared" si="26"/>
        <v/>
      </c>
      <c r="Q106" s="284" t="str">
        <f t="shared" si="26"/>
        <v/>
      </c>
      <c r="R106" s="284" t="str">
        <f t="shared" si="26"/>
        <v/>
      </c>
      <c r="S106" s="284" t="str">
        <f t="shared" si="26"/>
        <v/>
      </c>
      <c r="T106" s="284" t="str">
        <f t="shared" si="26"/>
        <v/>
      </c>
      <c r="U106" s="284" t="str">
        <f t="shared" si="26"/>
        <v/>
      </c>
      <c r="V106" s="284" t="str">
        <f t="shared" si="26"/>
        <v/>
      </c>
      <c r="W106" s="284" t="str">
        <f t="shared" si="26"/>
        <v/>
      </c>
      <c r="X106" s="16"/>
    </row>
    <row r="107" spans="7:24" ht="20.100000000000001" customHeight="1" x14ac:dyDescent="0.2">
      <c r="G107" s="15"/>
      <c r="H107" s="42" t="str">
        <f t="shared" si="21"/>
        <v/>
      </c>
      <c r="I107" s="43" t="str">
        <f t="shared" si="21"/>
        <v/>
      </c>
      <c r="J107" s="43" t="str">
        <f t="shared" si="21"/>
        <v/>
      </c>
      <c r="K107" s="148" t="str">
        <f t="shared" si="21"/>
        <v/>
      </c>
      <c r="L107" s="127" t="str">
        <f t="shared" ref="L107:W107" si="27">IF($J69="y","",L69)</f>
        <v/>
      </c>
      <c r="M107" s="284" t="str">
        <f t="shared" si="27"/>
        <v/>
      </c>
      <c r="N107" s="284" t="str">
        <f t="shared" si="27"/>
        <v/>
      </c>
      <c r="O107" s="284" t="str">
        <f t="shared" si="27"/>
        <v/>
      </c>
      <c r="P107" s="284" t="str">
        <f t="shared" si="27"/>
        <v/>
      </c>
      <c r="Q107" s="284" t="str">
        <f t="shared" si="27"/>
        <v/>
      </c>
      <c r="R107" s="284" t="str">
        <f t="shared" si="27"/>
        <v/>
      </c>
      <c r="S107" s="284" t="str">
        <f t="shared" si="27"/>
        <v/>
      </c>
      <c r="T107" s="284" t="str">
        <f t="shared" si="27"/>
        <v/>
      </c>
      <c r="U107" s="284" t="str">
        <f t="shared" si="27"/>
        <v/>
      </c>
      <c r="V107" s="284" t="str">
        <f t="shared" si="27"/>
        <v/>
      </c>
      <c r="W107" s="284" t="str">
        <f t="shared" si="27"/>
        <v/>
      </c>
      <c r="X107" s="16"/>
    </row>
    <row r="108" spans="7:24" ht="20.100000000000001" customHeight="1" x14ac:dyDescent="0.2">
      <c r="G108" s="15"/>
      <c r="H108" s="42" t="str">
        <f t="shared" si="21"/>
        <v/>
      </c>
      <c r="I108" s="43" t="str">
        <f t="shared" si="21"/>
        <v/>
      </c>
      <c r="J108" s="43" t="str">
        <f t="shared" si="21"/>
        <v/>
      </c>
      <c r="K108" s="148" t="str">
        <f t="shared" si="21"/>
        <v/>
      </c>
      <c r="L108" s="127" t="str">
        <f t="shared" ref="L108:W108" si="28">IF($J70="y","",L70)</f>
        <v/>
      </c>
      <c r="M108" s="284" t="str">
        <f t="shared" si="28"/>
        <v/>
      </c>
      <c r="N108" s="284" t="str">
        <f t="shared" si="28"/>
        <v/>
      </c>
      <c r="O108" s="284" t="str">
        <f t="shared" si="28"/>
        <v/>
      </c>
      <c r="P108" s="284" t="str">
        <f t="shared" si="28"/>
        <v/>
      </c>
      <c r="Q108" s="284" t="str">
        <f t="shared" si="28"/>
        <v/>
      </c>
      <c r="R108" s="284" t="str">
        <f t="shared" si="28"/>
        <v/>
      </c>
      <c r="S108" s="284" t="str">
        <f t="shared" si="28"/>
        <v/>
      </c>
      <c r="T108" s="284" t="str">
        <f t="shared" si="28"/>
        <v/>
      </c>
      <c r="U108" s="284" t="str">
        <f t="shared" si="28"/>
        <v/>
      </c>
      <c r="V108" s="284" t="str">
        <f t="shared" si="28"/>
        <v/>
      </c>
      <c r="W108" s="284" t="str">
        <f t="shared" si="28"/>
        <v/>
      </c>
      <c r="X108" s="16"/>
    </row>
    <row r="109" spans="7:24" ht="20.100000000000001" customHeight="1" x14ac:dyDescent="0.2">
      <c r="G109" s="15"/>
      <c r="H109" s="42" t="str">
        <f t="shared" si="21"/>
        <v/>
      </c>
      <c r="I109" s="43" t="str">
        <f t="shared" si="21"/>
        <v/>
      </c>
      <c r="J109" s="43" t="str">
        <f t="shared" si="21"/>
        <v/>
      </c>
      <c r="K109" s="148" t="str">
        <f t="shared" si="21"/>
        <v/>
      </c>
      <c r="L109" s="127" t="str">
        <f t="shared" ref="L109:W109" si="29">IF($J71="y","",L71)</f>
        <v/>
      </c>
      <c r="M109" s="284" t="str">
        <f t="shared" si="29"/>
        <v/>
      </c>
      <c r="N109" s="284" t="str">
        <f t="shared" si="29"/>
        <v/>
      </c>
      <c r="O109" s="284" t="str">
        <f t="shared" si="29"/>
        <v/>
      </c>
      <c r="P109" s="284" t="str">
        <f t="shared" si="29"/>
        <v/>
      </c>
      <c r="Q109" s="284" t="str">
        <f t="shared" si="29"/>
        <v/>
      </c>
      <c r="R109" s="284" t="str">
        <f t="shared" si="29"/>
        <v/>
      </c>
      <c r="S109" s="284" t="str">
        <f t="shared" si="29"/>
        <v/>
      </c>
      <c r="T109" s="284" t="str">
        <f t="shared" si="29"/>
        <v/>
      </c>
      <c r="U109" s="284" t="str">
        <f t="shared" si="29"/>
        <v/>
      </c>
      <c r="V109" s="284" t="str">
        <f t="shared" si="29"/>
        <v/>
      </c>
      <c r="W109" s="284" t="str">
        <f t="shared" si="29"/>
        <v/>
      </c>
      <c r="X109" s="16"/>
    </row>
    <row r="110" spans="7:24" ht="20.100000000000001" customHeight="1" x14ac:dyDescent="0.2">
      <c r="G110" s="15"/>
      <c r="H110" s="42" t="str">
        <f t="shared" si="21"/>
        <v/>
      </c>
      <c r="I110" s="43" t="str">
        <f t="shared" si="21"/>
        <v/>
      </c>
      <c r="J110" s="43" t="str">
        <f t="shared" si="21"/>
        <v/>
      </c>
      <c r="K110" s="148" t="str">
        <f t="shared" si="21"/>
        <v/>
      </c>
      <c r="L110" s="127" t="str">
        <f t="shared" ref="L110:W110" si="30">IF($J72="y","",L72)</f>
        <v/>
      </c>
      <c r="M110" s="284" t="str">
        <f t="shared" si="30"/>
        <v/>
      </c>
      <c r="N110" s="284" t="str">
        <f t="shared" si="30"/>
        <v/>
      </c>
      <c r="O110" s="284" t="str">
        <f t="shared" si="30"/>
        <v/>
      </c>
      <c r="P110" s="284" t="str">
        <f t="shared" si="30"/>
        <v/>
      </c>
      <c r="Q110" s="284" t="str">
        <f t="shared" si="30"/>
        <v/>
      </c>
      <c r="R110" s="284" t="str">
        <f t="shared" si="30"/>
        <v/>
      </c>
      <c r="S110" s="284" t="str">
        <f t="shared" si="30"/>
        <v/>
      </c>
      <c r="T110" s="284" t="str">
        <f t="shared" si="30"/>
        <v/>
      </c>
      <c r="U110" s="284" t="str">
        <f t="shared" si="30"/>
        <v/>
      </c>
      <c r="V110" s="284" t="str">
        <f t="shared" si="30"/>
        <v/>
      </c>
      <c r="W110" s="284" t="str">
        <f t="shared" si="30"/>
        <v/>
      </c>
      <c r="X110" s="16"/>
    </row>
    <row r="111" spans="7:24" ht="20.100000000000001" customHeight="1" x14ac:dyDescent="0.2">
      <c r="G111" s="15"/>
      <c r="H111" s="42" t="str">
        <f t="shared" si="21"/>
        <v/>
      </c>
      <c r="I111" s="43" t="str">
        <f t="shared" si="21"/>
        <v/>
      </c>
      <c r="J111" s="43" t="str">
        <f t="shared" si="21"/>
        <v/>
      </c>
      <c r="K111" s="148" t="str">
        <f t="shared" si="21"/>
        <v/>
      </c>
      <c r="L111" s="127" t="str">
        <f t="shared" ref="L111:W111" si="31">IF($J73="y","",L73)</f>
        <v/>
      </c>
      <c r="M111" s="284" t="str">
        <f t="shared" si="31"/>
        <v/>
      </c>
      <c r="N111" s="284" t="str">
        <f t="shared" si="31"/>
        <v/>
      </c>
      <c r="O111" s="284" t="str">
        <f t="shared" si="31"/>
        <v/>
      </c>
      <c r="P111" s="284" t="str">
        <f t="shared" si="31"/>
        <v/>
      </c>
      <c r="Q111" s="284" t="str">
        <f t="shared" si="31"/>
        <v/>
      </c>
      <c r="R111" s="284" t="str">
        <f t="shared" si="31"/>
        <v/>
      </c>
      <c r="S111" s="284" t="str">
        <f t="shared" si="31"/>
        <v/>
      </c>
      <c r="T111" s="284" t="str">
        <f t="shared" si="31"/>
        <v/>
      </c>
      <c r="U111" s="284" t="str">
        <f t="shared" si="31"/>
        <v/>
      </c>
      <c r="V111" s="284" t="str">
        <f t="shared" si="31"/>
        <v/>
      </c>
      <c r="W111" s="284" t="str">
        <f t="shared" si="31"/>
        <v/>
      </c>
      <c r="X111" s="16"/>
    </row>
    <row r="112" spans="7:24" ht="20.100000000000001" customHeight="1" x14ac:dyDescent="0.2">
      <c r="G112" s="15"/>
      <c r="H112" s="42" t="str">
        <f t="shared" si="21"/>
        <v/>
      </c>
      <c r="I112" s="43" t="str">
        <f t="shared" si="21"/>
        <v/>
      </c>
      <c r="J112" s="43" t="str">
        <f t="shared" si="21"/>
        <v/>
      </c>
      <c r="K112" s="148" t="str">
        <f t="shared" si="21"/>
        <v/>
      </c>
      <c r="L112" s="127" t="str">
        <f t="shared" ref="L112:W112" si="32">IF($J74="y","",L74)</f>
        <v/>
      </c>
      <c r="M112" s="284" t="str">
        <f t="shared" si="32"/>
        <v/>
      </c>
      <c r="N112" s="284" t="str">
        <f t="shared" si="32"/>
        <v/>
      </c>
      <c r="O112" s="284" t="str">
        <f t="shared" si="32"/>
        <v/>
      </c>
      <c r="P112" s="284" t="str">
        <f t="shared" si="32"/>
        <v/>
      </c>
      <c r="Q112" s="284" t="str">
        <f t="shared" si="32"/>
        <v/>
      </c>
      <c r="R112" s="284" t="str">
        <f t="shared" si="32"/>
        <v/>
      </c>
      <c r="S112" s="284" t="str">
        <f t="shared" si="32"/>
        <v/>
      </c>
      <c r="T112" s="284" t="str">
        <f t="shared" si="32"/>
        <v/>
      </c>
      <c r="U112" s="284" t="str">
        <f t="shared" si="32"/>
        <v/>
      </c>
      <c r="V112" s="284" t="str">
        <f t="shared" si="32"/>
        <v/>
      </c>
      <c r="W112" s="284" t="str">
        <f t="shared" si="32"/>
        <v/>
      </c>
      <c r="X112" s="16"/>
    </row>
    <row r="113" spans="7:24" ht="20.100000000000001" customHeight="1" x14ac:dyDescent="0.2">
      <c r="G113" s="15"/>
      <c r="H113" s="42" t="str">
        <f t="shared" si="21"/>
        <v/>
      </c>
      <c r="I113" s="43" t="str">
        <f t="shared" si="21"/>
        <v/>
      </c>
      <c r="J113" s="43" t="str">
        <f t="shared" si="21"/>
        <v/>
      </c>
      <c r="K113" s="148" t="str">
        <f t="shared" si="21"/>
        <v/>
      </c>
      <c r="L113" s="127" t="str">
        <f t="shared" ref="L113:W113" si="33">IF($J75="y","",L75)</f>
        <v/>
      </c>
      <c r="M113" s="284" t="str">
        <f t="shared" si="33"/>
        <v/>
      </c>
      <c r="N113" s="284" t="str">
        <f t="shared" si="33"/>
        <v/>
      </c>
      <c r="O113" s="284" t="str">
        <f t="shared" si="33"/>
        <v/>
      </c>
      <c r="P113" s="284" t="str">
        <f t="shared" si="33"/>
        <v/>
      </c>
      <c r="Q113" s="284" t="str">
        <f t="shared" si="33"/>
        <v/>
      </c>
      <c r="R113" s="284" t="str">
        <f t="shared" si="33"/>
        <v/>
      </c>
      <c r="S113" s="284" t="str">
        <f t="shared" si="33"/>
        <v/>
      </c>
      <c r="T113" s="284" t="str">
        <f t="shared" si="33"/>
        <v/>
      </c>
      <c r="U113" s="284" t="str">
        <f t="shared" si="33"/>
        <v/>
      </c>
      <c r="V113" s="284" t="str">
        <f t="shared" si="33"/>
        <v/>
      </c>
      <c r="W113" s="284" t="str">
        <f t="shared" si="33"/>
        <v/>
      </c>
      <c r="X113" s="16"/>
    </row>
    <row r="114" spans="7:24" ht="20.100000000000001" customHeight="1" x14ac:dyDescent="0.2">
      <c r="G114" s="15"/>
      <c r="H114" s="42" t="str">
        <f t="shared" si="21"/>
        <v/>
      </c>
      <c r="I114" s="43" t="str">
        <f t="shared" si="21"/>
        <v/>
      </c>
      <c r="J114" s="43" t="str">
        <f t="shared" si="21"/>
        <v/>
      </c>
      <c r="K114" s="148" t="str">
        <f t="shared" si="21"/>
        <v/>
      </c>
      <c r="L114" s="127" t="str">
        <f t="shared" ref="L114:W114" si="34">IF($J76="y","",L76)</f>
        <v/>
      </c>
      <c r="M114" s="284" t="str">
        <f t="shared" si="34"/>
        <v/>
      </c>
      <c r="N114" s="284" t="str">
        <f t="shared" si="34"/>
        <v/>
      </c>
      <c r="O114" s="284" t="str">
        <f t="shared" si="34"/>
        <v/>
      </c>
      <c r="P114" s="284" t="str">
        <f t="shared" si="34"/>
        <v/>
      </c>
      <c r="Q114" s="284" t="str">
        <f t="shared" si="34"/>
        <v/>
      </c>
      <c r="R114" s="284" t="str">
        <f t="shared" si="34"/>
        <v/>
      </c>
      <c r="S114" s="284" t="str">
        <f t="shared" si="34"/>
        <v/>
      </c>
      <c r="T114" s="284" t="str">
        <f t="shared" si="34"/>
        <v/>
      </c>
      <c r="U114" s="284" t="str">
        <f t="shared" si="34"/>
        <v/>
      </c>
      <c r="V114" s="284" t="str">
        <f t="shared" si="34"/>
        <v/>
      </c>
      <c r="W114" s="284" t="str">
        <f t="shared" si="34"/>
        <v/>
      </c>
      <c r="X114" s="16"/>
    </row>
    <row r="115" spans="7:24" ht="20.100000000000001" customHeight="1" thickBot="1" x14ac:dyDescent="0.25">
      <c r="G115" s="15"/>
      <c r="H115" s="47" t="str">
        <f t="shared" si="21"/>
        <v/>
      </c>
      <c r="I115" s="48" t="str">
        <f t="shared" si="21"/>
        <v/>
      </c>
      <c r="J115" s="48" t="str">
        <f t="shared" si="21"/>
        <v/>
      </c>
      <c r="K115" s="149" t="str">
        <f t="shared" si="21"/>
        <v/>
      </c>
      <c r="L115" s="128" t="str">
        <f t="shared" ref="L115:W115" si="35">IF($J77="y","",L77)</f>
        <v/>
      </c>
      <c r="M115" s="286" t="str">
        <f t="shared" si="35"/>
        <v/>
      </c>
      <c r="N115" s="286" t="str">
        <f t="shared" si="35"/>
        <v/>
      </c>
      <c r="O115" s="286" t="str">
        <f t="shared" si="35"/>
        <v/>
      </c>
      <c r="P115" s="286" t="str">
        <f t="shared" si="35"/>
        <v/>
      </c>
      <c r="Q115" s="286" t="str">
        <f t="shared" si="35"/>
        <v/>
      </c>
      <c r="R115" s="286" t="str">
        <f t="shared" si="35"/>
        <v/>
      </c>
      <c r="S115" s="286" t="str">
        <f t="shared" si="35"/>
        <v/>
      </c>
      <c r="T115" s="286" t="str">
        <f t="shared" si="35"/>
        <v/>
      </c>
      <c r="U115" s="286" t="str">
        <f t="shared" si="35"/>
        <v/>
      </c>
      <c r="V115" s="286" t="str">
        <f t="shared" si="35"/>
        <v/>
      </c>
      <c r="W115" s="286" t="str">
        <f t="shared" si="35"/>
        <v/>
      </c>
      <c r="X115" s="16"/>
    </row>
    <row r="116" spans="7:24" ht="20.100000000000001" customHeight="1" thickBot="1" x14ac:dyDescent="0.25">
      <c r="G116" s="15"/>
      <c r="H116" s="32"/>
      <c r="I116" s="33"/>
      <c r="J116" s="180" t="s">
        <v>39</v>
      </c>
      <c r="K116" s="150"/>
      <c r="L116" s="298" t="str">
        <f>IF(COUNT(L86:L115)&lt;1,"", AVERAGE(L86:L115))</f>
        <v/>
      </c>
      <c r="M116" s="299" t="str">
        <f t="shared" ref="M116:W116" si="36">IF(COUNT(M86:M115)&lt;1,"", AVERAGE(M86:M115))</f>
        <v/>
      </c>
      <c r="N116" s="299" t="str">
        <f t="shared" si="36"/>
        <v/>
      </c>
      <c r="O116" s="299" t="str">
        <f t="shared" si="36"/>
        <v/>
      </c>
      <c r="P116" s="317" t="str">
        <f t="shared" si="36"/>
        <v/>
      </c>
      <c r="Q116" s="299" t="str">
        <f t="shared" si="36"/>
        <v/>
      </c>
      <c r="R116" s="299" t="str">
        <f t="shared" si="36"/>
        <v/>
      </c>
      <c r="S116" s="299" t="str">
        <f t="shared" si="36"/>
        <v/>
      </c>
      <c r="T116" s="299" t="str">
        <f t="shared" si="36"/>
        <v/>
      </c>
      <c r="U116" s="299" t="str">
        <f t="shared" si="36"/>
        <v/>
      </c>
      <c r="V116" s="299" t="str">
        <f t="shared" si="36"/>
        <v/>
      </c>
      <c r="W116" s="299" t="str">
        <f t="shared" si="36"/>
        <v/>
      </c>
      <c r="X116" s="16"/>
    </row>
    <row r="117" spans="7:24" ht="20.100000000000001" customHeight="1" thickBot="1" x14ac:dyDescent="0.25">
      <c r="G117" s="20"/>
      <c r="H117" s="54"/>
      <c r="I117" s="54"/>
      <c r="J117" s="54"/>
      <c r="K117" s="154"/>
      <c r="L117" s="300"/>
      <c r="M117" s="300"/>
      <c r="N117" s="300"/>
      <c r="O117" s="300"/>
      <c r="P117" s="300"/>
      <c r="Q117" s="300"/>
      <c r="R117" s="300"/>
      <c r="S117" s="300"/>
      <c r="T117" s="300"/>
      <c r="U117" s="153"/>
      <c r="V117" s="153"/>
      <c r="W117" s="153"/>
      <c r="X117" s="18"/>
    </row>
    <row r="118" spans="7:24" ht="20.100000000000001" customHeight="1" x14ac:dyDescent="0.2">
      <c r="K118" s="145"/>
      <c r="X118" s="11"/>
    </row>
    <row r="119" spans="7:24" ht="20.100000000000001" customHeight="1" x14ac:dyDescent="0.2">
      <c r="K119" s="145"/>
      <c r="X119" s="11"/>
    </row>
    <row r="120" spans="7:24" ht="20.100000000000001" customHeight="1" thickBot="1" x14ac:dyDescent="0.25">
      <c r="H120" s="38" t="s">
        <v>421</v>
      </c>
      <c r="K120" s="145"/>
      <c r="X120" s="11"/>
    </row>
    <row r="121" spans="7:24" ht="20.100000000000001" customHeight="1" thickBot="1" x14ac:dyDescent="0.25">
      <c r="G121" s="12"/>
      <c r="H121" s="13"/>
      <c r="I121" s="13"/>
      <c r="J121" s="13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"/>
    </row>
    <row r="122" spans="7:24" ht="20.100000000000001" customHeight="1" x14ac:dyDescent="0.2">
      <c r="G122" s="15"/>
      <c r="H122" s="473" t="s">
        <v>38</v>
      </c>
      <c r="I122" s="476" t="s">
        <v>52</v>
      </c>
      <c r="J122" s="476" t="s">
        <v>72</v>
      </c>
      <c r="K122" s="538" t="s">
        <v>63</v>
      </c>
      <c r="L122" s="506" t="s">
        <v>401</v>
      </c>
      <c r="M122" s="507"/>
      <c r="N122" s="507"/>
      <c r="O122" s="507"/>
      <c r="P122" s="507"/>
      <c r="Q122" s="507"/>
      <c r="R122" s="507"/>
      <c r="S122" s="507"/>
      <c r="T122" s="507"/>
      <c r="U122" s="507"/>
      <c r="V122" s="507"/>
      <c r="W122" s="508"/>
      <c r="X122" s="16"/>
    </row>
    <row r="123" spans="7:24" ht="55.5" customHeight="1" thickBot="1" x14ac:dyDescent="0.25">
      <c r="G123" s="15"/>
      <c r="H123" s="475"/>
      <c r="I123" s="478"/>
      <c r="J123" s="478"/>
      <c r="K123" s="539"/>
      <c r="L123" s="427" t="s">
        <v>198</v>
      </c>
      <c r="M123" s="307" t="s">
        <v>197</v>
      </c>
      <c r="N123" s="307" t="s">
        <v>199</v>
      </c>
      <c r="O123" s="308" t="s">
        <v>200</v>
      </c>
      <c r="P123" s="308" t="s">
        <v>201</v>
      </c>
      <c r="Q123" s="308" t="s">
        <v>202</v>
      </c>
      <c r="R123" s="200" t="s">
        <v>372</v>
      </c>
      <c r="S123" s="324" t="s">
        <v>203</v>
      </c>
      <c r="T123" s="307" t="s">
        <v>204</v>
      </c>
      <c r="U123" s="324" t="s">
        <v>205</v>
      </c>
      <c r="V123" s="324" t="s">
        <v>206</v>
      </c>
      <c r="W123" s="370" t="s">
        <v>207</v>
      </c>
      <c r="X123" s="16"/>
    </row>
    <row r="124" spans="7:24" ht="20.100000000000001" customHeight="1" x14ac:dyDescent="0.2">
      <c r="G124" s="15"/>
      <c r="H124" s="39" t="str">
        <f t="shared" ref="H124:K124" si="37">IF(H86="","",H86)</f>
        <v/>
      </c>
      <c r="I124" s="40" t="str">
        <f t="shared" si="37"/>
        <v/>
      </c>
      <c r="J124" s="40" t="str">
        <f t="shared" si="37"/>
        <v/>
      </c>
      <c r="K124" s="147" t="str">
        <f t="shared" si="37"/>
        <v/>
      </c>
      <c r="L124" s="297" t="str">
        <f>IF(L86="","",IF(L86=0,0,(ROUND(L86,3-1-INT(LOG10(ABS(L86)))))))</f>
        <v/>
      </c>
      <c r="M124" s="280" t="str">
        <f t="shared" ref="M124:W124" si="38">IF(M86="","",IF(M86=0,0,(ROUND(M86,3-1-INT(LOG10(ABS(M86)))))))</f>
        <v/>
      </c>
      <c r="N124" s="280" t="str">
        <f t="shared" si="38"/>
        <v/>
      </c>
      <c r="O124" s="280" t="str">
        <f t="shared" si="38"/>
        <v/>
      </c>
      <c r="P124" s="280" t="str">
        <f t="shared" si="38"/>
        <v/>
      </c>
      <c r="Q124" s="280" t="str">
        <f t="shared" si="38"/>
        <v/>
      </c>
      <c r="R124" s="280" t="str">
        <f t="shared" si="38"/>
        <v/>
      </c>
      <c r="S124" s="280" t="str">
        <f t="shared" si="38"/>
        <v/>
      </c>
      <c r="T124" s="280" t="str">
        <f t="shared" si="38"/>
        <v/>
      </c>
      <c r="U124" s="280" t="str">
        <f t="shared" si="38"/>
        <v/>
      </c>
      <c r="V124" s="280" t="str">
        <f t="shared" si="38"/>
        <v/>
      </c>
      <c r="W124" s="280" t="str">
        <f t="shared" si="38"/>
        <v/>
      </c>
      <c r="X124" s="16"/>
    </row>
    <row r="125" spans="7:24" ht="17.25" customHeight="1" x14ac:dyDescent="0.2">
      <c r="G125" s="15"/>
      <c r="H125" s="42" t="str">
        <f t="shared" ref="H125:K125" si="39">IF(H87="","",H87)</f>
        <v/>
      </c>
      <c r="I125" s="43" t="str">
        <f t="shared" si="39"/>
        <v/>
      </c>
      <c r="J125" s="43" t="str">
        <f t="shared" si="39"/>
        <v/>
      </c>
      <c r="K125" s="148" t="str">
        <f t="shared" si="39"/>
        <v/>
      </c>
      <c r="L125" s="127" t="str">
        <f t="shared" ref="L125:W125" si="40">IF(L87="","",IF(L87=0,0,(ROUND(L87,3-1-INT(LOG10(ABS(L87)))))))</f>
        <v/>
      </c>
      <c r="M125" s="284" t="str">
        <f t="shared" si="40"/>
        <v/>
      </c>
      <c r="N125" s="284" t="str">
        <f t="shared" si="40"/>
        <v/>
      </c>
      <c r="O125" s="284" t="str">
        <f t="shared" si="40"/>
        <v/>
      </c>
      <c r="P125" s="284" t="str">
        <f t="shared" si="40"/>
        <v/>
      </c>
      <c r="Q125" s="284" t="str">
        <f t="shared" si="40"/>
        <v/>
      </c>
      <c r="R125" s="284" t="str">
        <f t="shared" si="40"/>
        <v/>
      </c>
      <c r="S125" s="284" t="str">
        <f t="shared" si="40"/>
        <v/>
      </c>
      <c r="T125" s="284" t="str">
        <f t="shared" si="40"/>
        <v/>
      </c>
      <c r="U125" s="284" t="str">
        <f t="shared" si="40"/>
        <v/>
      </c>
      <c r="V125" s="284" t="str">
        <f t="shared" si="40"/>
        <v/>
      </c>
      <c r="W125" s="284" t="str">
        <f t="shared" si="40"/>
        <v/>
      </c>
      <c r="X125" s="16"/>
    </row>
    <row r="126" spans="7:24" ht="18.75" customHeight="1" x14ac:dyDescent="0.2">
      <c r="G126" s="15"/>
      <c r="H126" s="42" t="str">
        <f t="shared" ref="H126:K126" si="41">IF(H88="","",H88)</f>
        <v/>
      </c>
      <c r="I126" s="43" t="str">
        <f t="shared" si="41"/>
        <v/>
      </c>
      <c r="J126" s="43" t="str">
        <f t="shared" si="41"/>
        <v/>
      </c>
      <c r="K126" s="148" t="str">
        <f t="shared" si="41"/>
        <v/>
      </c>
      <c r="L126" s="127" t="str">
        <f t="shared" ref="L126:W126" si="42">IF(L88="","",IF(L88=0,0,(ROUND(L88,3-1-INT(LOG10(ABS(L88)))))))</f>
        <v/>
      </c>
      <c r="M126" s="284" t="str">
        <f t="shared" si="42"/>
        <v/>
      </c>
      <c r="N126" s="284" t="str">
        <f t="shared" si="42"/>
        <v/>
      </c>
      <c r="O126" s="284" t="str">
        <f t="shared" si="42"/>
        <v/>
      </c>
      <c r="P126" s="284" t="str">
        <f t="shared" si="42"/>
        <v/>
      </c>
      <c r="Q126" s="284" t="str">
        <f t="shared" si="42"/>
        <v/>
      </c>
      <c r="R126" s="284" t="str">
        <f t="shared" si="42"/>
        <v/>
      </c>
      <c r="S126" s="284" t="str">
        <f t="shared" si="42"/>
        <v/>
      </c>
      <c r="T126" s="284" t="str">
        <f t="shared" si="42"/>
        <v/>
      </c>
      <c r="U126" s="284" t="str">
        <f t="shared" si="42"/>
        <v/>
      </c>
      <c r="V126" s="284" t="str">
        <f t="shared" si="42"/>
        <v/>
      </c>
      <c r="W126" s="284" t="str">
        <f t="shared" si="42"/>
        <v/>
      </c>
      <c r="X126" s="16"/>
    </row>
    <row r="127" spans="7:24" ht="20.100000000000001" customHeight="1" x14ac:dyDescent="0.2">
      <c r="G127" s="15"/>
      <c r="H127" s="42" t="str">
        <f t="shared" ref="H127:K127" si="43">IF(H89="","",H89)</f>
        <v/>
      </c>
      <c r="I127" s="43" t="str">
        <f t="shared" si="43"/>
        <v/>
      </c>
      <c r="J127" s="43" t="str">
        <f t="shared" si="43"/>
        <v/>
      </c>
      <c r="K127" s="148" t="str">
        <f t="shared" si="43"/>
        <v/>
      </c>
      <c r="L127" s="127" t="str">
        <f t="shared" ref="L127:W127" si="44">IF(L89="","",IF(L89=0,0,(ROUND(L89,3-1-INT(LOG10(ABS(L89)))))))</f>
        <v/>
      </c>
      <c r="M127" s="284" t="str">
        <f t="shared" si="44"/>
        <v/>
      </c>
      <c r="N127" s="284" t="str">
        <f t="shared" si="44"/>
        <v/>
      </c>
      <c r="O127" s="284" t="str">
        <f t="shared" si="44"/>
        <v/>
      </c>
      <c r="P127" s="284" t="str">
        <f t="shared" si="44"/>
        <v/>
      </c>
      <c r="Q127" s="284" t="str">
        <f t="shared" si="44"/>
        <v/>
      </c>
      <c r="R127" s="284" t="str">
        <f t="shared" si="44"/>
        <v/>
      </c>
      <c r="S127" s="284" t="str">
        <f t="shared" si="44"/>
        <v/>
      </c>
      <c r="T127" s="284" t="str">
        <f t="shared" si="44"/>
        <v/>
      </c>
      <c r="U127" s="284" t="str">
        <f t="shared" si="44"/>
        <v/>
      </c>
      <c r="V127" s="284" t="str">
        <f t="shared" si="44"/>
        <v/>
      </c>
      <c r="W127" s="284" t="str">
        <f t="shared" si="44"/>
        <v/>
      </c>
      <c r="X127" s="16"/>
    </row>
    <row r="128" spans="7:24" ht="20.100000000000001" customHeight="1" x14ac:dyDescent="0.2">
      <c r="G128" s="15"/>
      <c r="H128" s="42" t="str">
        <f t="shared" ref="H128:K128" si="45">IF(H90="","",H90)</f>
        <v/>
      </c>
      <c r="I128" s="43" t="str">
        <f t="shared" si="45"/>
        <v/>
      </c>
      <c r="J128" s="43" t="str">
        <f t="shared" si="45"/>
        <v/>
      </c>
      <c r="K128" s="148" t="str">
        <f t="shared" si="45"/>
        <v/>
      </c>
      <c r="L128" s="127" t="str">
        <f t="shared" ref="L128:W128" si="46">IF(L90="","",IF(L90=0,0,(ROUND(L90,3-1-INT(LOG10(ABS(L90)))))))</f>
        <v/>
      </c>
      <c r="M128" s="284" t="str">
        <f t="shared" si="46"/>
        <v/>
      </c>
      <c r="N128" s="284" t="str">
        <f t="shared" si="46"/>
        <v/>
      </c>
      <c r="O128" s="284" t="str">
        <f t="shared" si="46"/>
        <v/>
      </c>
      <c r="P128" s="284" t="str">
        <f t="shared" si="46"/>
        <v/>
      </c>
      <c r="Q128" s="284" t="str">
        <f t="shared" si="46"/>
        <v/>
      </c>
      <c r="R128" s="284" t="str">
        <f t="shared" si="46"/>
        <v/>
      </c>
      <c r="S128" s="284" t="str">
        <f t="shared" si="46"/>
        <v/>
      </c>
      <c r="T128" s="284" t="str">
        <f t="shared" si="46"/>
        <v/>
      </c>
      <c r="U128" s="284" t="str">
        <f t="shared" si="46"/>
        <v/>
      </c>
      <c r="V128" s="284" t="str">
        <f t="shared" si="46"/>
        <v/>
      </c>
      <c r="W128" s="284" t="str">
        <f t="shared" si="46"/>
        <v/>
      </c>
      <c r="X128" s="16"/>
    </row>
    <row r="129" spans="7:24" ht="20.100000000000001" customHeight="1" x14ac:dyDescent="0.2">
      <c r="G129" s="15"/>
      <c r="H129" s="42" t="str">
        <f t="shared" ref="H129:K129" si="47">IF(H91="","",H91)</f>
        <v/>
      </c>
      <c r="I129" s="43" t="str">
        <f t="shared" si="47"/>
        <v/>
      </c>
      <c r="J129" s="43" t="str">
        <f t="shared" si="47"/>
        <v/>
      </c>
      <c r="K129" s="148" t="str">
        <f t="shared" si="47"/>
        <v/>
      </c>
      <c r="L129" s="127" t="str">
        <f t="shared" ref="L129:W129" si="48">IF(L91="","",IF(L91=0,0,(ROUND(L91,3-1-INT(LOG10(ABS(L91)))))))</f>
        <v/>
      </c>
      <c r="M129" s="284" t="str">
        <f t="shared" si="48"/>
        <v/>
      </c>
      <c r="N129" s="284" t="str">
        <f t="shared" si="48"/>
        <v/>
      </c>
      <c r="O129" s="284" t="str">
        <f t="shared" si="48"/>
        <v/>
      </c>
      <c r="P129" s="284" t="str">
        <f t="shared" si="48"/>
        <v/>
      </c>
      <c r="Q129" s="284" t="str">
        <f t="shared" si="48"/>
        <v/>
      </c>
      <c r="R129" s="284" t="str">
        <f t="shared" si="48"/>
        <v/>
      </c>
      <c r="S129" s="284" t="str">
        <f t="shared" si="48"/>
        <v/>
      </c>
      <c r="T129" s="284" t="str">
        <f t="shared" si="48"/>
        <v/>
      </c>
      <c r="U129" s="284" t="str">
        <f t="shared" si="48"/>
        <v/>
      </c>
      <c r="V129" s="284" t="str">
        <f t="shared" si="48"/>
        <v/>
      </c>
      <c r="W129" s="284" t="str">
        <f t="shared" si="48"/>
        <v/>
      </c>
      <c r="X129" s="16"/>
    </row>
    <row r="130" spans="7:24" ht="20.100000000000001" customHeight="1" x14ac:dyDescent="0.2">
      <c r="G130" s="15"/>
      <c r="H130" s="42" t="str">
        <f t="shared" ref="H130:K130" si="49">IF(H92="","",H92)</f>
        <v/>
      </c>
      <c r="I130" s="43" t="str">
        <f t="shared" si="49"/>
        <v/>
      </c>
      <c r="J130" s="43" t="str">
        <f t="shared" si="49"/>
        <v/>
      </c>
      <c r="K130" s="148" t="str">
        <f t="shared" si="49"/>
        <v/>
      </c>
      <c r="L130" s="127" t="str">
        <f t="shared" ref="L130:W130" si="50">IF(L92="","",IF(L92=0,0,(ROUND(L92,3-1-INT(LOG10(ABS(L92)))))))</f>
        <v/>
      </c>
      <c r="M130" s="284" t="str">
        <f t="shared" si="50"/>
        <v/>
      </c>
      <c r="N130" s="284" t="str">
        <f t="shared" si="50"/>
        <v/>
      </c>
      <c r="O130" s="284" t="str">
        <f t="shared" si="50"/>
        <v/>
      </c>
      <c r="P130" s="284" t="str">
        <f t="shared" si="50"/>
        <v/>
      </c>
      <c r="Q130" s="284" t="str">
        <f t="shared" si="50"/>
        <v/>
      </c>
      <c r="R130" s="284" t="str">
        <f t="shared" si="50"/>
        <v/>
      </c>
      <c r="S130" s="284" t="str">
        <f t="shared" si="50"/>
        <v/>
      </c>
      <c r="T130" s="284" t="str">
        <f t="shared" si="50"/>
        <v/>
      </c>
      <c r="U130" s="284" t="str">
        <f t="shared" si="50"/>
        <v/>
      </c>
      <c r="V130" s="284" t="str">
        <f t="shared" si="50"/>
        <v/>
      </c>
      <c r="W130" s="284" t="str">
        <f t="shared" si="50"/>
        <v/>
      </c>
      <c r="X130" s="16"/>
    </row>
    <row r="131" spans="7:24" ht="20.100000000000001" customHeight="1" x14ac:dyDescent="0.2">
      <c r="G131" s="15"/>
      <c r="H131" s="42" t="str">
        <f t="shared" ref="H131:K131" si="51">IF(H93="","",H93)</f>
        <v/>
      </c>
      <c r="I131" s="43" t="str">
        <f t="shared" si="51"/>
        <v/>
      </c>
      <c r="J131" s="43" t="str">
        <f t="shared" si="51"/>
        <v/>
      </c>
      <c r="K131" s="148" t="str">
        <f t="shared" si="51"/>
        <v/>
      </c>
      <c r="L131" s="127" t="str">
        <f t="shared" ref="L131:W131" si="52">IF(L93="","",IF(L93=0,0,(ROUND(L93,3-1-INT(LOG10(ABS(L93)))))))</f>
        <v/>
      </c>
      <c r="M131" s="284" t="str">
        <f t="shared" si="52"/>
        <v/>
      </c>
      <c r="N131" s="284" t="str">
        <f t="shared" si="52"/>
        <v/>
      </c>
      <c r="O131" s="284" t="str">
        <f t="shared" si="52"/>
        <v/>
      </c>
      <c r="P131" s="284" t="str">
        <f t="shared" si="52"/>
        <v/>
      </c>
      <c r="Q131" s="284" t="str">
        <f t="shared" si="52"/>
        <v/>
      </c>
      <c r="R131" s="284" t="str">
        <f t="shared" si="52"/>
        <v/>
      </c>
      <c r="S131" s="284" t="str">
        <f t="shared" si="52"/>
        <v/>
      </c>
      <c r="T131" s="284" t="str">
        <f t="shared" si="52"/>
        <v/>
      </c>
      <c r="U131" s="284" t="str">
        <f t="shared" si="52"/>
        <v/>
      </c>
      <c r="V131" s="284" t="str">
        <f t="shared" si="52"/>
        <v/>
      </c>
      <c r="W131" s="284" t="str">
        <f t="shared" si="52"/>
        <v/>
      </c>
      <c r="X131" s="16"/>
    </row>
    <row r="132" spans="7:24" ht="20.100000000000001" customHeight="1" x14ac:dyDescent="0.2">
      <c r="G132" s="15"/>
      <c r="H132" s="42" t="str">
        <f t="shared" ref="H132:K132" si="53">IF(H94="","",H94)</f>
        <v/>
      </c>
      <c r="I132" s="43" t="str">
        <f t="shared" si="53"/>
        <v/>
      </c>
      <c r="J132" s="43" t="str">
        <f t="shared" si="53"/>
        <v/>
      </c>
      <c r="K132" s="148" t="str">
        <f t="shared" si="53"/>
        <v/>
      </c>
      <c r="L132" s="127" t="str">
        <f t="shared" ref="L132:W132" si="54">IF(L94="","",IF(L94=0,0,(ROUND(L94,3-1-INT(LOG10(ABS(L94)))))))</f>
        <v/>
      </c>
      <c r="M132" s="284" t="str">
        <f t="shared" si="54"/>
        <v/>
      </c>
      <c r="N132" s="284" t="str">
        <f t="shared" si="54"/>
        <v/>
      </c>
      <c r="O132" s="284" t="str">
        <f t="shared" si="54"/>
        <v/>
      </c>
      <c r="P132" s="284" t="str">
        <f t="shared" si="54"/>
        <v/>
      </c>
      <c r="Q132" s="284" t="str">
        <f t="shared" si="54"/>
        <v/>
      </c>
      <c r="R132" s="284" t="str">
        <f t="shared" si="54"/>
        <v/>
      </c>
      <c r="S132" s="284" t="str">
        <f t="shared" si="54"/>
        <v/>
      </c>
      <c r="T132" s="284" t="str">
        <f t="shared" si="54"/>
        <v/>
      </c>
      <c r="U132" s="284" t="str">
        <f t="shared" si="54"/>
        <v/>
      </c>
      <c r="V132" s="284" t="str">
        <f t="shared" si="54"/>
        <v/>
      </c>
      <c r="W132" s="284" t="str">
        <f t="shared" si="54"/>
        <v/>
      </c>
      <c r="X132" s="16"/>
    </row>
    <row r="133" spans="7:24" ht="20.100000000000001" customHeight="1" x14ac:dyDescent="0.2">
      <c r="G133" s="15"/>
      <c r="H133" s="42" t="str">
        <f t="shared" ref="H133:K133" si="55">IF(H95="","",H95)</f>
        <v/>
      </c>
      <c r="I133" s="43" t="str">
        <f t="shared" si="55"/>
        <v/>
      </c>
      <c r="J133" s="43" t="str">
        <f t="shared" si="55"/>
        <v/>
      </c>
      <c r="K133" s="148" t="str">
        <f t="shared" si="55"/>
        <v/>
      </c>
      <c r="L133" s="127" t="str">
        <f t="shared" ref="L133:W133" si="56">IF(L95="","",IF(L95=0,0,(ROUND(L95,3-1-INT(LOG10(ABS(L95)))))))</f>
        <v/>
      </c>
      <c r="M133" s="284" t="str">
        <f t="shared" si="56"/>
        <v/>
      </c>
      <c r="N133" s="284" t="str">
        <f t="shared" si="56"/>
        <v/>
      </c>
      <c r="O133" s="284" t="str">
        <f t="shared" si="56"/>
        <v/>
      </c>
      <c r="P133" s="284" t="str">
        <f t="shared" si="56"/>
        <v/>
      </c>
      <c r="Q133" s="284" t="str">
        <f t="shared" si="56"/>
        <v/>
      </c>
      <c r="R133" s="284" t="str">
        <f t="shared" si="56"/>
        <v/>
      </c>
      <c r="S133" s="284" t="str">
        <f t="shared" si="56"/>
        <v/>
      </c>
      <c r="T133" s="284" t="str">
        <f t="shared" si="56"/>
        <v/>
      </c>
      <c r="U133" s="284" t="str">
        <f t="shared" si="56"/>
        <v/>
      </c>
      <c r="V133" s="284" t="str">
        <f t="shared" si="56"/>
        <v/>
      </c>
      <c r="W133" s="284" t="str">
        <f t="shared" si="56"/>
        <v/>
      </c>
      <c r="X133" s="16"/>
    </row>
    <row r="134" spans="7:24" ht="20.100000000000001" customHeight="1" x14ac:dyDescent="0.2">
      <c r="G134" s="15"/>
      <c r="H134" s="42" t="str">
        <f t="shared" ref="H134:K134" si="57">IF(H96="","",H96)</f>
        <v/>
      </c>
      <c r="I134" s="43" t="str">
        <f t="shared" si="57"/>
        <v/>
      </c>
      <c r="J134" s="43" t="str">
        <f t="shared" si="57"/>
        <v/>
      </c>
      <c r="K134" s="148" t="str">
        <f t="shared" si="57"/>
        <v/>
      </c>
      <c r="L134" s="127" t="str">
        <f t="shared" ref="L134:W134" si="58">IF(L96="","",IF(L96=0,0,(ROUND(L96,3-1-INT(LOG10(ABS(L96)))))))</f>
        <v/>
      </c>
      <c r="M134" s="284" t="str">
        <f t="shared" si="58"/>
        <v/>
      </c>
      <c r="N134" s="284" t="str">
        <f t="shared" si="58"/>
        <v/>
      </c>
      <c r="O134" s="284" t="str">
        <f t="shared" si="58"/>
        <v/>
      </c>
      <c r="P134" s="284" t="str">
        <f t="shared" si="58"/>
        <v/>
      </c>
      <c r="Q134" s="284" t="str">
        <f t="shared" si="58"/>
        <v/>
      </c>
      <c r="R134" s="284" t="str">
        <f t="shared" si="58"/>
        <v/>
      </c>
      <c r="S134" s="284" t="str">
        <f t="shared" si="58"/>
        <v/>
      </c>
      <c r="T134" s="284" t="str">
        <f t="shared" si="58"/>
        <v/>
      </c>
      <c r="U134" s="284" t="str">
        <f t="shared" si="58"/>
        <v/>
      </c>
      <c r="V134" s="284" t="str">
        <f t="shared" si="58"/>
        <v/>
      </c>
      <c r="W134" s="284" t="str">
        <f t="shared" si="58"/>
        <v/>
      </c>
      <c r="X134" s="16"/>
    </row>
    <row r="135" spans="7:24" ht="20.100000000000001" customHeight="1" x14ac:dyDescent="0.2">
      <c r="G135" s="15"/>
      <c r="H135" s="42" t="str">
        <f t="shared" ref="H135:K135" si="59">IF(H97="","",H97)</f>
        <v/>
      </c>
      <c r="I135" s="43" t="str">
        <f t="shared" si="59"/>
        <v/>
      </c>
      <c r="J135" s="43" t="str">
        <f t="shared" si="59"/>
        <v/>
      </c>
      <c r="K135" s="148" t="str">
        <f t="shared" si="59"/>
        <v/>
      </c>
      <c r="L135" s="127" t="str">
        <f t="shared" ref="L135:W135" si="60">IF(L97="","",IF(L97=0,0,(ROUND(L97,3-1-INT(LOG10(ABS(L97)))))))</f>
        <v/>
      </c>
      <c r="M135" s="284" t="str">
        <f t="shared" si="60"/>
        <v/>
      </c>
      <c r="N135" s="284" t="str">
        <f t="shared" si="60"/>
        <v/>
      </c>
      <c r="O135" s="284" t="str">
        <f t="shared" si="60"/>
        <v/>
      </c>
      <c r="P135" s="284" t="str">
        <f t="shared" si="60"/>
        <v/>
      </c>
      <c r="Q135" s="284" t="str">
        <f t="shared" si="60"/>
        <v/>
      </c>
      <c r="R135" s="284" t="str">
        <f t="shared" si="60"/>
        <v/>
      </c>
      <c r="S135" s="284" t="str">
        <f t="shared" si="60"/>
        <v/>
      </c>
      <c r="T135" s="284" t="str">
        <f t="shared" si="60"/>
        <v/>
      </c>
      <c r="U135" s="284" t="str">
        <f t="shared" si="60"/>
        <v/>
      </c>
      <c r="V135" s="284" t="str">
        <f t="shared" si="60"/>
        <v/>
      </c>
      <c r="W135" s="284" t="str">
        <f t="shared" si="60"/>
        <v/>
      </c>
      <c r="X135" s="16"/>
    </row>
    <row r="136" spans="7:24" ht="20.100000000000001" customHeight="1" x14ac:dyDescent="0.2">
      <c r="G136" s="15"/>
      <c r="H136" s="42" t="str">
        <f t="shared" ref="H136:K136" si="61">IF(H98="","",H98)</f>
        <v/>
      </c>
      <c r="I136" s="43" t="str">
        <f t="shared" si="61"/>
        <v/>
      </c>
      <c r="J136" s="43" t="str">
        <f t="shared" si="61"/>
        <v/>
      </c>
      <c r="K136" s="148" t="str">
        <f t="shared" si="61"/>
        <v/>
      </c>
      <c r="L136" s="127" t="str">
        <f t="shared" ref="L136:W136" si="62">IF(L98="","",IF(L98=0,0,(ROUND(L98,3-1-INT(LOG10(ABS(L98)))))))</f>
        <v/>
      </c>
      <c r="M136" s="284" t="str">
        <f t="shared" si="62"/>
        <v/>
      </c>
      <c r="N136" s="284" t="str">
        <f t="shared" si="62"/>
        <v/>
      </c>
      <c r="O136" s="284" t="str">
        <f t="shared" si="62"/>
        <v/>
      </c>
      <c r="P136" s="284" t="str">
        <f t="shared" si="62"/>
        <v/>
      </c>
      <c r="Q136" s="284" t="str">
        <f t="shared" si="62"/>
        <v/>
      </c>
      <c r="R136" s="284" t="str">
        <f t="shared" si="62"/>
        <v/>
      </c>
      <c r="S136" s="284" t="str">
        <f t="shared" si="62"/>
        <v/>
      </c>
      <c r="T136" s="284" t="str">
        <f t="shared" si="62"/>
        <v/>
      </c>
      <c r="U136" s="284" t="str">
        <f t="shared" si="62"/>
        <v/>
      </c>
      <c r="V136" s="284" t="str">
        <f t="shared" si="62"/>
        <v/>
      </c>
      <c r="W136" s="284" t="str">
        <f t="shared" si="62"/>
        <v/>
      </c>
      <c r="X136" s="16"/>
    </row>
    <row r="137" spans="7:24" x14ac:dyDescent="0.2">
      <c r="G137" s="15"/>
      <c r="H137" s="42" t="str">
        <f t="shared" ref="H137:K137" si="63">IF(H99="","",H99)</f>
        <v/>
      </c>
      <c r="I137" s="43" t="str">
        <f t="shared" si="63"/>
        <v/>
      </c>
      <c r="J137" s="43" t="str">
        <f t="shared" si="63"/>
        <v/>
      </c>
      <c r="K137" s="148" t="str">
        <f t="shared" si="63"/>
        <v/>
      </c>
      <c r="L137" s="127" t="str">
        <f t="shared" ref="L137:W137" si="64">IF(L99="","",IF(L99=0,0,(ROUND(L99,3-1-INT(LOG10(ABS(L99)))))))</f>
        <v/>
      </c>
      <c r="M137" s="284" t="str">
        <f t="shared" si="64"/>
        <v/>
      </c>
      <c r="N137" s="284" t="str">
        <f t="shared" si="64"/>
        <v/>
      </c>
      <c r="O137" s="284" t="str">
        <f t="shared" si="64"/>
        <v/>
      </c>
      <c r="P137" s="284" t="str">
        <f t="shared" si="64"/>
        <v/>
      </c>
      <c r="Q137" s="284" t="str">
        <f t="shared" si="64"/>
        <v/>
      </c>
      <c r="R137" s="284" t="str">
        <f t="shared" si="64"/>
        <v/>
      </c>
      <c r="S137" s="284" t="str">
        <f t="shared" si="64"/>
        <v/>
      </c>
      <c r="T137" s="284" t="str">
        <f t="shared" si="64"/>
        <v/>
      </c>
      <c r="U137" s="284" t="str">
        <f t="shared" si="64"/>
        <v/>
      </c>
      <c r="V137" s="284" t="str">
        <f t="shared" si="64"/>
        <v/>
      </c>
      <c r="W137" s="284" t="str">
        <f t="shared" si="64"/>
        <v/>
      </c>
      <c r="X137" s="16"/>
    </row>
    <row r="138" spans="7:24" ht="20.100000000000001" customHeight="1" x14ac:dyDescent="0.2">
      <c r="G138" s="15"/>
      <c r="H138" s="42" t="str">
        <f t="shared" ref="H138:K138" si="65">IF(H100="","",H100)</f>
        <v/>
      </c>
      <c r="I138" s="43" t="str">
        <f t="shared" si="65"/>
        <v/>
      </c>
      <c r="J138" s="43" t="str">
        <f t="shared" si="65"/>
        <v/>
      </c>
      <c r="K138" s="148" t="str">
        <f t="shared" si="65"/>
        <v/>
      </c>
      <c r="L138" s="127" t="str">
        <f t="shared" ref="L138:W138" si="66">IF(L100="","",IF(L100=0,0,(ROUND(L100,3-1-INT(LOG10(ABS(L100)))))))</f>
        <v/>
      </c>
      <c r="M138" s="284" t="str">
        <f t="shared" si="66"/>
        <v/>
      </c>
      <c r="N138" s="284" t="str">
        <f t="shared" si="66"/>
        <v/>
      </c>
      <c r="O138" s="284" t="str">
        <f t="shared" si="66"/>
        <v/>
      </c>
      <c r="P138" s="284" t="str">
        <f t="shared" si="66"/>
        <v/>
      </c>
      <c r="Q138" s="284" t="str">
        <f t="shared" si="66"/>
        <v/>
      </c>
      <c r="R138" s="284" t="str">
        <f t="shared" si="66"/>
        <v/>
      </c>
      <c r="S138" s="284" t="str">
        <f t="shared" si="66"/>
        <v/>
      </c>
      <c r="T138" s="284" t="str">
        <f t="shared" si="66"/>
        <v/>
      </c>
      <c r="U138" s="284" t="str">
        <f t="shared" si="66"/>
        <v/>
      </c>
      <c r="V138" s="284" t="str">
        <f t="shared" si="66"/>
        <v/>
      </c>
      <c r="W138" s="284" t="str">
        <f t="shared" si="66"/>
        <v/>
      </c>
      <c r="X138" s="16"/>
    </row>
    <row r="139" spans="7:24" ht="20.100000000000001" customHeight="1" x14ac:dyDescent="0.2">
      <c r="G139" s="15"/>
      <c r="H139" s="42" t="str">
        <f t="shared" ref="H139:K139" si="67">IF(H101="","",H101)</f>
        <v/>
      </c>
      <c r="I139" s="43" t="str">
        <f t="shared" si="67"/>
        <v/>
      </c>
      <c r="J139" s="43" t="str">
        <f t="shared" si="67"/>
        <v/>
      </c>
      <c r="K139" s="148" t="str">
        <f t="shared" si="67"/>
        <v/>
      </c>
      <c r="L139" s="127" t="str">
        <f t="shared" ref="L139:W139" si="68">IF(L101="","",IF(L101=0,0,(ROUND(L101,3-1-INT(LOG10(ABS(L101)))))))</f>
        <v/>
      </c>
      <c r="M139" s="284" t="str">
        <f t="shared" si="68"/>
        <v/>
      </c>
      <c r="N139" s="284" t="str">
        <f t="shared" si="68"/>
        <v/>
      </c>
      <c r="O139" s="284" t="str">
        <f t="shared" si="68"/>
        <v/>
      </c>
      <c r="P139" s="284" t="str">
        <f t="shared" si="68"/>
        <v/>
      </c>
      <c r="Q139" s="284" t="str">
        <f t="shared" si="68"/>
        <v/>
      </c>
      <c r="R139" s="284" t="str">
        <f t="shared" si="68"/>
        <v/>
      </c>
      <c r="S139" s="284" t="str">
        <f t="shared" si="68"/>
        <v/>
      </c>
      <c r="T139" s="284" t="str">
        <f t="shared" si="68"/>
        <v/>
      </c>
      <c r="U139" s="284" t="str">
        <f t="shared" si="68"/>
        <v/>
      </c>
      <c r="V139" s="284" t="str">
        <f t="shared" si="68"/>
        <v/>
      </c>
      <c r="W139" s="284" t="str">
        <f t="shared" si="68"/>
        <v/>
      </c>
      <c r="X139" s="16"/>
    </row>
    <row r="140" spans="7:24" ht="20.100000000000001" customHeight="1" x14ac:dyDescent="0.2">
      <c r="G140" s="15"/>
      <c r="H140" s="42" t="str">
        <f t="shared" ref="H140:K140" si="69">IF(H102="","",H102)</f>
        <v/>
      </c>
      <c r="I140" s="43" t="str">
        <f t="shared" si="69"/>
        <v/>
      </c>
      <c r="J140" s="43" t="str">
        <f t="shared" si="69"/>
        <v/>
      </c>
      <c r="K140" s="148" t="str">
        <f t="shared" si="69"/>
        <v/>
      </c>
      <c r="L140" s="127" t="str">
        <f t="shared" ref="L140:W140" si="70">IF(L102="","",IF(L102=0,0,(ROUND(L102,3-1-INT(LOG10(ABS(L102)))))))</f>
        <v/>
      </c>
      <c r="M140" s="284" t="str">
        <f t="shared" si="70"/>
        <v/>
      </c>
      <c r="N140" s="284" t="str">
        <f t="shared" si="70"/>
        <v/>
      </c>
      <c r="O140" s="284" t="str">
        <f t="shared" si="70"/>
        <v/>
      </c>
      <c r="P140" s="284" t="str">
        <f t="shared" si="70"/>
        <v/>
      </c>
      <c r="Q140" s="284" t="str">
        <f t="shared" si="70"/>
        <v/>
      </c>
      <c r="R140" s="284" t="str">
        <f t="shared" si="70"/>
        <v/>
      </c>
      <c r="S140" s="284" t="str">
        <f t="shared" si="70"/>
        <v/>
      </c>
      <c r="T140" s="284" t="str">
        <f t="shared" si="70"/>
        <v/>
      </c>
      <c r="U140" s="284" t="str">
        <f t="shared" si="70"/>
        <v/>
      </c>
      <c r="V140" s="284" t="str">
        <f t="shared" si="70"/>
        <v/>
      </c>
      <c r="W140" s="284" t="str">
        <f t="shared" si="70"/>
        <v/>
      </c>
      <c r="X140" s="16"/>
    </row>
    <row r="141" spans="7:24" ht="20.100000000000001" customHeight="1" x14ac:dyDescent="0.2">
      <c r="G141" s="15"/>
      <c r="H141" s="42" t="str">
        <f t="shared" ref="H141:K141" si="71">IF(H103="","",H103)</f>
        <v/>
      </c>
      <c r="I141" s="43" t="str">
        <f t="shared" si="71"/>
        <v/>
      </c>
      <c r="J141" s="43" t="str">
        <f t="shared" si="71"/>
        <v/>
      </c>
      <c r="K141" s="148" t="str">
        <f t="shared" si="71"/>
        <v/>
      </c>
      <c r="L141" s="127" t="str">
        <f t="shared" ref="L141:W141" si="72">IF(L103="","",IF(L103=0,0,(ROUND(L103,3-1-INT(LOG10(ABS(L103)))))))</f>
        <v/>
      </c>
      <c r="M141" s="284" t="str">
        <f t="shared" si="72"/>
        <v/>
      </c>
      <c r="N141" s="284" t="str">
        <f t="shared" si="72"/>
        <v/>
      </c>
      <c r="O141" s="284" t="str">
        <f t="shared" si="72"/>
        <v/>
      </c>
      <c r="P141" s="284" t="str">
        <f t="shared" si="72"/>
        <v/>
      </c>
      <c r="Q141" s="284" t="str">
        <f t="shared" si="72"/>
        <v/>
      </c>
      <c r="R141" s="284" t="str">
        <f t="shared" si="72"/>
        <v/>
      </c>
      <c r="S141" s="284" t="str">
        <f t="shared" si="72"/>
        <v/>
      </c>
      <c r="T141" s="284" t="str">
        <f t="shared" si="72"/>
        <v/>
      </c>
      <c r="U141" s="284" t="str">
        <f t="shared" si="72"/>
        <v/>
      </c>
      <c r="V141" s="284" t="str">
        <f t="shared" si="72"/>
        <v/>
      </c>
      <c r="W141" s="284" t="str">
        <f t="shared" si="72"/>
        <v/>
      </c>
      <c r="X141" s="16"/>
    </row>
    <row r="142" spans="7:24" ht="20.100000000000001" customHeight="1" x14ac:dyDescent="0.2">
      <c r="G142" s="15"/>
      <c r="H142" s="42" t="str">
        <f t="shared" ref="H142:K142" si="73">IF(H104="","",H104)</f>
        <v/>
      </c>
      <c r="I142" s="43" t="str">
        <f t="shared" si="73"/>
        <v/>
      </c>
      <c r="J142" s="43" t="str">
        <f t="shared" si="73"/>
        <v/>
      </c>
      <c r="K142" s="148" t="str">
        <f t="shared" si="73"/>
        <v/>
      </c>
      <c r="L142" s="127" t="str">
        <f t="shared" ref="L142:W142" si="74">IF(L104="","",IF(L104=0,0,(ROUND(L104,3-1-INT(LOG10(ABS(L104)))))))</f>
        <v/>
      </c>
      <c r="M142" s="284" t="str">
        <f t="shared" si="74"/>
        <v/>
      </c>
      <c r="N142" s="284" t="str">
        <f t="shared" si="74"/>
        <v/>
      </c>
      <c r="O142" s="284" t="str">
        <f t="shared" si="74"/>
        <v/>
      </c>
      <c r="P142" s="284" t="str">
        <f t="shared" si="74"/>
        <v/>
      </c>
      <c r="Q142" s="284" t="str">
        <f t="shared" si="74"/>
        <v/>
      </c>
      <c r="R142" s="284" t="str">
        <f t="shared" si="74"/>
        <v/>
      </c>
      <c r="S142" s="284" t="str">
        <f t="shared" si="74"/>
        <v/>
      </c>
      <c r="T142" s="284" t="str">
        <f t="shared" si="74"/>
        <v/>
      </c>
      <c r="U142" s="284" t="str">
        <f t="shared" si="74"/>
        <v/>
      </c>
      <c r="V142" s="284" t="str">
        <f t="shared" si="74"/>
        <v/>
      </c>
      <c r="W142" s="284" t="str">
        <f t="shared" si="74"/>
        <v/>
      </c>
      <c r="X142" s="16"/>
    </row>
    <row r="143" spans="7:24" ht="20.100000000000001" customHeight="1" x14ac:dyDescent="0.2">
      <c r="G143" s="15"/>
      <c r="H143" s="42" t="str">
        <f t="shared" ref="H143:K143" si="75">IF(H105="","",H105)</f>
        <v/>
      </c>
      <c r="I143" s="43" t="str">
        <f t="shared" si="75"/>
        <v/>
      </c>
      <c r="J143" s="43" t="str">
        <f t="shared" si="75"/>
        <v/>
      </c>
      <c r="K143" s="148" t="str">
        <f t="shared" si="75"/>
        <v/>
      </c>
      <c r="L143" s="127" t="str">
        <f t="shared" ref="L143:W143" si="76">IF(L105="","",IF(L105=0,0,(ROUND(L105,3-1-INT(LOG10(ABS(L105)))))))</f>
        <v/>
      </c>
      <c r="M143" s="284" t="str">
        <f t="shared" si="76"/>
        <v/>
      </c>
      <c r="N143" s="284" t="str">
        <f t="shared" si="76"/>
        <v/>
      </c>
      <c r="O143" s="284" t="str">
        <f t="shared" si="76"/>
        <v/>
      </c>
      <c r="P143" s="284" t="str">
        <f t="shared" si="76"/>
        <v/>
      </c>
      <c r="Q143" s="284" t="str">
        <f t="shared" si="76"/>
        <v/>
      </c>
      <c r="R143" s="284" t="str">
        <f t="shared" si="76"/>
        <v/>
      </c>
      <c r="S143" s="284" t="str">
        <f t="shared" si="76"/>
        <v/>
      </c>
      <c r="T143" s="284" t="str">
        <f t="shared" si="76"/>
        <v/>
      </c>
      <c r="U143" s="284" t="str">
        <f t="shared" si="76"/>
        <v/>
      </c>
      <c r="V143" s="284" t="str">
        <f t="shared" si="76"/>
        <v/>
      </c>
      <c r="W143" s="284" t="str">
        <f t="shared" si="76"/>
        <v/>
      </c>
      <c r="X143" s="16"/>
    </row>
    <row r="144" spans="7:24" ht="20.100000000000001" customHeight="1" x14ac:dyDescent="0.2">
      <c r="G144" s="15"/>
      <c r="H144" s="42" t="str">
        <f t="shared" ref="H144:K144" si="77">IF(H106="","",H106)</f>
        <v/>
      </c>
      <c r="I144" s="43" t="str">
        <f t="shared" si="77"/>
        <v/>
      </c>
      <c r="J144" s="43" t="str">
        <f t="shared" si="77"/>
        <v/>
      </c>
      <c r="K144" s="148" t="str">
        <f t="shared" si="77"/>
        <v/>
      </c>
      <c r="L144" s="127" t="str">
        <f t="shared" ref="L144:W144" si="78">IF(L106="","",IF(L106=0,0,(ROUND(L106,3-1-INT(LOG10(ABS(L106)))))))</f>
        <v/>
      </c>
      <c r="M144" s="284" t="str">
        <f t="shared" si="78"/>
        <v/>
      </c>
      <c r="N144" s="284" t="str">
        <f t="shared" si="78"/>
        <v/>
      </c>
      <c r="O144" s="284" t="str">
        <f t="shared" si="78"/>
        <v/>
      </c>
      <c r="P144" s="284" t="str">
        <f t="shared" si="78"/>
        <v/>
      </c>
      <c r="Q144" s="284" t="str">
        <f t="shared" si="78"/>
        <v/>
      </c>
      <c r="R144" s="284" t="str">
        <f t="shared" si="78"/>
        <v/>
      </c>
      <c r="S144" s="284" t="str">
        <f t="shared" si="78"/>
        <v/>
      </c>
      <c r="T144" s="284" t="str">
        <f t="shared" si="78"/>
        <v/>
      </c>
      <c r="U144" s="284" t="str">
        <f t="shared" si="78"/>
        <v/>
      </c>
      <c r="V144" s="284" t="str">
        <f t="shared" si="78"/>
        <v/>
      </c>
      <c r="W144" s="284" t="str">
        <f t="shared" si="78"/>
        <v/>
      </c>
      <c r="X144" s="16"/>
    </row>
    <row r="145" spans="7:24" ht="20.100000000000001" customHeight="1" x14ac:dyDescent="0.2">
      <c r="G145" s="15"/>
      <c r="H145" s="42" t="str">
        <f t="shared" ref="H145:K145" si="79">IF(H107="","",H107)</f>
        <v/>
      </c>
      <c r="I145" s="43" t="str">
        <f t="shared" si="79"/>
        <v/>
      </c>
      <c r="J145" s="43" t="str">
        <f t="shared" si="79"/>
        <v/>
      </c>
      <c r="K145" s="148" t="str">
        <f t="shared" si="79"/>
        <v/>
      </c>
      <c r="L145" s="127" t="str">
        <f t="shared" ref="L145:W145" si="80">IF(L107="","",IF(L107=0,0,(ROUND(L107,3-1-INT(LOG10(ABS(L107)))))))</f>
        <v/>
      </c>
      <c r="M145" s="284" t="str">
        <f t="shared" si="80"/>
        <v/>
      </c>
      <c r="N145" s="284" t="str">
        <f t="shared" si="80"/>
        <v/>
      </c>
      <c r="O145" s="284" t="str">
        <f t="shared" si="80"/>
        <v/>
      </c>
      <c r="P145" s="284" t="str">
        <f t="shared" si="80"/>
        <v/>
      </c>
      <c r="Q145" s="284" t="str">
        <f t="shared" si="80"/>
        <v/>
      </c>
      <c r="R145" s="284" t="str">
        <f t="shared" si="80"/>
        <v/>
      </c>
      <c r="S145" s="284" t="str">
        <f t="shared" si="80"/>
        <v/>
      </c>
      <c r="T145" s="284" t="str">
        <f t="shared" si="80"/>
        <v/>
      </c>
      <c r="U145" s="284" t="str">
        <f t="shared" si="80"/>
        <v/>
      </c>
      <c r="V145" s="284" t="str">
        <f t="shared" si="80"/>
        <v/>
      </c>
      <c r="W145" s="284" t="str">
        <f t="shared" si="80"/>
        <v/>
      </c>
      <c r="X145" s="16"/>
    </row>
    <row r="146" spans="7:24" ht="20.100000000000001" customHeight="1" x14ac:dyDescent="0.2">
      <c r="G146" s="15"/>
      <c r="H146" s="42" t="str">
        <f t="shared" ref="H146:K146" si="81">IF(H108="","",H108)</f>
        <v/>
      </c>
      <c r="I146" s="43" t="str">
        <f t="shared" si="81"/>
        <v/>
      </c>
      <c r="J146" s="43" t="str">
        <f t="shared" si="81"/>
        <v/>
      </c>
      <c r="K146" s="148" t="str">
        <f t="shared" si="81"/>
        <v/>
      </c>
      <c r="L146" s="127" t="str">
        <f t="shared" ref="L146:W146" si="82">IF(L108="","",IF(L108=0,0,(ROUND(L108,3-1-INT(LOG10(ABS(L108)))))))</f>
        <v/>
      </c>
      <c r="M146" s="284" t="str">
        <f t="shared" si="82"/>
        <v/>
      </c>
      <c r="N146" s="284" t="str">
        <f t="shared" si="82"/>
        <v/>
      </c>
      <c r="O146" s="284" t="str">
        <f t="shared" si="82"/>
        <v/>
      </c>
      <c r="P146" s="284" t="str">
        <f t="shared" si="82"/>
        <v/>
      </c>
      <c r="Q146" s="284" t="str">
        <f t="shared" si="82"/>
        <v/>
      </c>
      <c r="R146" s="284" t="str">
        <f t="shared" si="82"/>
        <v/>
      </c>
      <c r="S146" s="284" t="str">
        <f t="shared" si="82"/>
        <v/>
      </c>
      <c r="T146" s="284" t="str">
        <f t="shared" si="82"/>
        <v/>
      </c>
      <c r="U146" s="284" t="str">
        <f t="shared" si="82"/>
        <v/>
      </c>
      <c r="V146" s="284" t="str">
        <f t="shared" si="82"/>
        <v/>
      </c>
      <c r="W146" s="284" t="str">
        <f t="shared" si="82"/>
        <v/>
      </c>
      <c r="X146" s="16"/>
    </row>
    <row r="147" spans="7:24" ht="20.100000000000001" customHeight="1" x14ac:dyDescent="0.2">
      <c r="G147" s="15"/>
      <c r="H147" s="42" t="str">
        <f t="shared" ref="H147:K147" si="83">IF(H109="","",H109)</f>
        <v/>
      </c>
      <c r="I147" s="43" t="str">
        <f t="shared" si="83"/>
        <v/>
      </c>
      <c r="J147" s="43" t="str">
        <f t="shared" si="83"/>
        <v/>
      </c>
      <c r="K147" s="148" t="str">
        <f t="shared" si="83"/>
        <v/>
      </c>
      <c r="L147" s="127" t="str">
        <f t="shared" ref="L147:W147" si="84">IF(L109="","",IF(L109=0,0,(ROUND(L109,3-1-INT(LOG10(ABS(L109)))))))</f>
        <v/>
      </c>
      <c r="M147" s="284" t="str">
        <f t="shared" si="84"/>
        <v/>
      </c>
      <c r="N147" s="284" t="str">
        <f t="shared" si="84"/>
        <v/>
      </c>
      <c r="O147" s="284" t="str">
        <f t="shared" si="84"/>
        <v/>
      </c>
      <c r="P147" s="284" t="str">
        <f t="shared" si="84"/>
        <v/>
      </c>
      <c r="Q147" s="284" t="str">
        <f t="shared" si="84"/>
        <v/>
      </c>
      <c r="R147" s="284" t="str">
        <f t="shared" si="84"/>
        <v/>
      </c>
      <c r="S147" s="284" t="str">
        <f t="shared" si="84"/>
        <v/>
      </c>
      <c r="T147" s="284" t="str">
        <f t="shared" si="84"/>
        <v/>
      </c>
      <c r="U147" s="284" t="str">
        <f t="shared" si="84"/>
        <v/>
      </c>
      <c r="V147" s="284" t="str">
        <f t="shared" si="84"/>
        <v/>
      </c>
      <c r="W147" s="284" t="str">
        <f t="shared" si="84"/>
        <v/>
      </c>
      <c r="X147" s="16"/>
    </row>
    <row r="148" spans="7:24" ht="20.100000000000001" customHeight="1" x14ac:dyDescent="0.2">
      <c r="G148" s="15"/>
      <c r="H148" s="42" t="str">
        <f t="shared" ref="H148:K148" si="85">IF(H110="","",H110)</f>
        <v/>
      </c>
      <c r="I148" s="43" t="str">
        <f t="shared" si="85"/>
        <v/>
      </c>
      <c r="J148" s="43" t="str">
        <f t="shared" si="85"/>
        <v/>
      </c>
      <c r="K148" s="148" t="str">
        <f t="shared" si="85"/>
        <v/>
      </c>
      <c r="L148" s="127" t="str">
        <f t="shared" ref="L148:W148" si="86">IF(L110="","",IF(L110=0,0,(ROUND(L110,3-1-INT(LOG10(ABS(L110)))))))</f>
        <v/>
      </c>
      <c r="M148" s="284" t="str">
        <f t="shared" si="86"/>
        <v/>
      </c>
      <c r="N148" s="284" t="str">
        <f t="shared" si="86"/>
        <v/>
      </c>
      <c r="O148" s="284" t="str">
        <f t="shared" si="86"/>
        <v/>
      </c>
      <c r="P148" s="284" t="str">
        <f t="shared" si="86"/>
        <v/>
      </c>
      <c r="Q148" s="284" t="str">
        <f t="shared" si="86"/>
        <v/>
      </c>
      <c r="R148" s="284" t="str">
        <f t="shared" si="86"/>
        <v/>
      </c>
      <c r="S148" s="284" t="str">
        <f t="shared" si="86"/>
        <v/>
      </c>
      <c r="T148" s="284" t="str">
        <f t="shared" si="86"/>
        <v/>
      </c>
      <c r="U148" s="284" t="str">
        <f t="shared" si="86"/>
        <v/>
      </c>
      <c r="V148" s="284" t="str">
        <f t="shared" si="86"/>
        <v/>
      </c>
      <c r="W148" s="284" t="str">
        <f t="shared" si="86"/>
        <v/>
      </c>
      <c r="X148" s="16"/>
    </row>
    <row r="149" spans="7:24" ht="20.100000000000001" customHeight="1" x14ac:dyDescent="0.2">
      <c r="G149" s="15"/>
      <c r="H149" s="42" t="str">
        <f t="shared" ref="H149:K149" si="87">IF(H111="","",H111)</f>
        <v/>
      </c>
      <c r="I149" s="43" t="str">
        <f t="shared" si="87"/>
        <v/>
      </c>
      <c r="J149" s="43" t="str">
        <f t="shared" si="87"/>
        <v/>
      </c>
      <c r="K149" s="148" t="str">
        <f t="shared" si="87"/>
        <v/>
      </c>
      <c r="L149" s="127" t="str">
        <f t="shared" ref="L149:W149" si="88">IF(L111="","",IF(L111=0,0,(ROUND(L111,3-1-INT(LOG10(ABS(L111)))))))</f>
        <v/>
      </c>
      <c r="M149" s="284" t="str">
        <f t="shared" si="88"/>
        <v/>
      </c>
      <c r="N149" s="284" t="str">
        <f t="shared" si="88"/>
        <v/>
      </c>
      <c r="O149" s="284" t="str">
        <f t="shared" si="88"/>
        <v/>
      </c>
      <c r="P149" s="284" t="str">
        <f t="shared" si="88"/>
        <v/>
      </c>
      <c r="Q149" s="284" t="str">
        <f t="shared" si="88"/>
        <v/>
      </c>
      <c r="R149" s="284" t="str">
        <f t="shared" si="88"/>
        <v/>
      </c>
      <c r="S149" s="284" t="str">
        <f t="shared" si="88"/>
        <v/>
      </c>
      <c r="T149" s="284" t="str">
        <f t="shared" si="88"/>
        <v/>
      </c>
      <c r="U149" s="284" t="str">
        <f t="shared" si="88"/>
        <v/>
      </c>
      <c r="V149" s="284" t="str">
        <f t="shared" si="88"/>
        <v/>
      </c>
      <c r="W149" s="284" t="str">
        <f t="shared" si="88"/>
        <v/>
      </c>
      <c r="X149" s="16"/>
    </row>
    <row r="150" spans="7:24" x14ac:dyDescent="0.2">
      <c r="G150" s="15"/>
      <c r="H150" s="42" t="str">
        <f t="shared" ref="H150:K150" si="89">IF(H112="","",H112)</f>
        <v/>
      </c>
      <c r="I150" s="43" t="str">
        <f t="shared" si="89"/>
        <v/>
      </c>
      <c r="J150" s="43" t="str">
        <f t="shared" si="89"/>
        <v/>
      </c>
      <c r="K150" s="148" t="str">
        <f t="shared" si="89"/>
        <v/>
      </c>
      <c r="L150" s="127" t="str">
        <f t="shared" ref="L150:W150" si="90">IF(L112="","",IF(L112=0,0,(ROUND(L112,3-1-INT(LOG10(ABS(L112)))))))</f>
        <v/>
      </c>
      <c r="M150" s="284" t="str">
        <f t="shared" si="90"/>
        <v/>
      </c>
      <c r="N150" s="284" t="str">
        <f t="shared" si="90"/>
        <v/>
      </c>
      <c r="O150" s="284" t="str">
        <f t="shared" si="90"/>
        <v/>
      </c>
      <c r="P150" s="284" t="str">
        <f t="shared" si="90"/>
        <v/>
      </c>
      <c r="Q150" s="284" t="str">
        <f t="shared" si="90"/>
        <v/>
      </c>
      <c r="R150" s="284" t="str">
        <f t="shared" si="90"/>
        <v/>
      </c>
      <c r="S150" s="284" t="str">
        <f t="shared" si="90"/>
        <v/>
      </c>
      <c r="T150" s="284" t="str">
        <f t="shared" si="90"/>
        <v/>
      </c>
      <c r="U150" s="284" t="str">
        <f t="shared" si="90"/>
        <v/>
      </c>
      <c r="V150" s="284" t="str">
        <f t="shared" si="90"/>
        <v/>
      </c>
      <c r="W150" s="284" t="str">
        <f t="shared" si="90"/>
        <v/>
      </c>
      <c r="X150" s="16"/>
    </row>
    <row r="151" spans="7:24" ht="20.100000000000001" customHeight="1" x14ac:dyDescent="0.2">
      <c r="G151" s="15"/>
      <c r="H151" s="42" t="str">
        <f t="shared" ref="H151:K151" si="91">IF(H113="","",H113)</f>
        <v/>
      </c>
      <c r="I151" s="43" t="str">
        <f t="shared" si="91"/>
        <v/>
      </c>
      <c r="J151" s="43" t="str">
        <f t="shared" si="91"/>
        <v/>
      </c>
      <c r="K151" s="148" t="str">
        <f t="shared" si="91"/>
        <v/>
      </c>
      <c r="L151" s="127" t="str">
        <f t="shared" ref="L151:W151" si="92">IF(L113="","",IF(L113=0,0,(ROUND(L113,3-1-INT(LOG10(ABS(L113)))))))</f>
        <v/>
      </c>
      <c r="M151" s="284" t="str">
        <f t="shared" si="92"/>
        <v/>
      </c>
      <c r="N151" s="284" t="str">
        <f t="shared" si="92"/>
        <v/>
      </c>
      <c r="O151" s="284" t="str">
        <f t="shared" si="92"/>
        <v/>
      </c>
      <c r="P151" s="284" t="str">
        <f t="shared" si="92"/>
        <v/>
      </c>
      <c r="Q151" s="284" t="str">
        <f t="shared" si="92"/>
        <v/>
      </c>
      <c r="R151" s="284" t="str">
        <f t="shared" si="92"/>
        <v/>
      </c>
      <c r="S151" s="284" t="str">
        <f t="shared" si="92"/>
        <v/>
      </c>
      <c r="T151" s="284" t="str">
        <f t="shared" si="92"/>
        <v/>
      </c>
      <c r="U151" s="284" t="str">
        <f t="shared" si="92"/>
        <v/>
      </c>
      <c r="V151" s="284" t="str">
        <f t="shared" si="92"/>
        <v/>
      </c>
      <c r="W151" s="284" t="str">
        <f t="shared" si="92"/>
        <v/>
      </c>
      <c r="X151" s="16"/>
    </row>
    <row r="152" spans="7:24" ht="20.100000000000001" customHeight="1" x14ac:dyDescent="0.2">
      <c r="G152" s="15"/>
      <c r="H152" s="42" t="str">
        <f t="shared" ref="H152:K152" si="93">IF(H114="","",H114)</f>
        <v/>
      </c>
      <c r="I152" s="43" t="str">
        <f t="shared" si="93"/>
        <v/>
      </c>
      <c r="J152" s="43" t="str">
        <f t="shared" si="93"/>
        <v/>
      </c>
      <c r="K152" s="148" t="str">
        <f t="shared" si="93"/>
        <v/>
      </c>
      <c r="L152" s="127" t="str">
        <f t="shared" ref="L152:W152" si="94">IF(L114="","",IF(L114=0,0,(ROUND(L114,3-1-INT(LOG10(ABS(L114)))))))</f>
        <v/>
      </c>
      <c r="M152" s="284" t="str">
        <f t="shared" si="94"/>
        <v/>
      </c>
      <c r="N152" s="284" t="str">
        <f t="shared" si="94"/>
        <v/>
      </c>
      <c r="O152" s="284" t="str">
        <f t="shared" si="94"/>
        <v/>
      </c>
      <c r="P152" s="284" t="str">
        <f t="shared" si="94"/>
        <v/>
      </c>
      <c r="Q152" s="284" t="str">
        <f t="shared" si="94"/>
        <v/>
      </c>
      <c r="R152" s="284" t="str">
        <f t="shared" si="94"/>
        <v/>
      </c>
      <c r="S152" s="284" t="str">
        <f t="shared" si="94"/>
        <v/>
      </c>
      <c r="T152" s="284" t="str">
        <f t="shared" si="94"/>
        <v/>
      </c>
      <c r="U152" s="284" t="str">
        <f t="shared" si="94"/>
        <v/>
      </c>
      <c r="V152" s="284" t="str">
        <f t="shared" si="94"/>
        <v/>
      </c>
      <c r="W152" s="284" t="str">
        <f t="shared" si="94"/>
        <v/>
      </c>
      <c r="X152" s="16"/>
    </row>
    <row r="153" spans="7:24" ht="20.100000000000001" customHeight="1" thickBot="1" x14ac:dyDescent="0.25">
      <c r="G153" s="15"/>
      <c r="H153" s="47" t="str">
        <f t="shared" ref="H153:K153" si="95">IF(H115="","",H115)</f>
        <v/>
      </c>
      <c r="I153" s="48" t="str">
        <f t="shared" si="95"/>
        <v/>
      </c>
      <c r="J153" s="48" t="str">
        <f t="shared" si="95"/>
        <v/>
      </c>
      <c r="K153" s="149" t="str">
        <f t="shared" si="95"/>
        <v/>
      </c>
      <c r="L153" s="128" t="str">
        <f t="shared" ref="L153:W153" si="96">IF(L115="","",IF(L115=0,0,(ROUND(L115,3-1-INT(LOG10(ABS(L115)))))))</f>
        <v/>
      </c>
      <c r="M153" s="286" t="str">
        <f t="shared" si="96"/>
        <v/>
      </c>
      <c r="N153" s="286" t="str">
        <f t="shared" si="96"/>
        <v/>
      </c>
      <c r="O153" s="286" t="str">
        <f t="shared" si="96"/>
        <v/>
      </c>
      <c r="P153" s="286" t="str">
        <f t="shared" si="96"/>
        <v/>
      </c>
      <c r="Q153" s="286" t="str">
        <f t="shared" si="96"/>
        <v/>
      </c>
      <c r="R153" s="286" t="str">
        <f t="shared" si="96"/>
        <v/>
      </c>
      <c r="S153" s="286" t="str">
        <f t="shared" si="96"/>
        <v/>
      </c>
      <c r="T153" s="286" t="str">
        <f t="shared" si="96"/>
        <v/>
      </c>
      <c r="U153" s="286" t="str">
        <f t="shared" si="96"/>
        <v/>
      </c>
      <c r="V153" s="286" t="str">
        <f t="shared" si="96"/>
        <v/>
      </c>
      <c r="W153" s="286" t="str">
        <f t="shared" si="96"/>
        <v/>
      </c>
      <c r="X153" s="16"/>
    </row>
    <row r="154" spans="7:24" ht="20.100000000000001" customHeight="1" thickBot="1" x14ac:dyDescent="0.25">
      <c r="G154" s="15"/>
      <c r="H154" s="32"/>
      <c r="I154" s="33"/>
      <c r="J154" s="426" t="s">
        <v>39</v>
      </c>
      <c r="K154" s="150"/>
      <c r="L154" s="298" t="str">
        <f>IF(COUNT(L124:L153)&lt;1,"", AVERAGE(L124:L153))</f>
        <v/>
      </c>
      <c r="M154" s="299" t="str">
        <f t="shared" ref="M154:W154" si="97">IF(COUNT(M124:M153)&lt;1,"", AVERAGE(M124:M153))</f>
        <v/>
      </c>
      <c r="N154" s="299" t="str">
        <f t="shared" si="97"/>
        <v/>
      </c>
      <c r="O154" s="299" t="str">
        <f t="shared" si="97"/>
        <v/>
      </c>
      <c r="P154" s="317" t="str">
        <f t="shared" si="97"/>
        <v/>
      </c>
      <c r="Q154" s="299" t="str">
        <f t="shared" si="97"/>
        <v/>
      </c>
      <c r="R154" s="299" t="str">
        <f t="shared" si="97"/>
        <v/>
      </c>
      <c r="S154" s="299" t="str">
        <f t="shared" si="97"/>
        <v/>
      </c>
      <c r="T154" s="299" t="str">
        <f t="shared" si="97"/>
        <v/>
      </c>
      <c r="U154" s="299" t="str">
        <f t="shared" si="97"/>
        <v/>
      </c>
      <c r="V154" s="299" t="str">
        <f t="shared" si="97"/>
        <v/>
      </c>
      <c r="W154" s="299" t="str">
        <f t="shared" si="97"/>
        <v/>
      </c>
      <c r="X154" s="16"/>
    </row>
    <row r="155" spans="7:24" ht="20.100000000000001" customHeight="1" thickBot="1" x14ac:dyDescent="0.25">
      <c r="G155" s="20"/>
      <c r="H155" s="54"/>
      <c r="I155" s="54"/>
      <c r="J155" s="54"/>
      <c r="K155" s="154"/>
      <c r="L155" s="300"/>
      <c r="M155" s="300"/>
      <c r="N155" s="300"/>
      <c r="O155" s="300"/>
      <c r="P155" s="300"/>
      <c r="Q155" s="300"/>
      <c r="R155" s="300"/>
      <c r="S155" s="300"/>
      <c r="T155" s="300"/>
      <c r="U155" s="153"/>
      <c r="V155" s="153"/>
      <c r="W155" s="153"/>
      <c r="X155" s="18"/>
    </row>
    <row r="156" spans="7:24" ht="20.100000000000001" customHeight="1" x14ac:dyDescent="0.2"/>
    <row r="157" spans="7:24" ht="20.100000000000001" customHeight="1" x14ac:dyDescent="0.2"/>
    <row r="158" spans="7:24" ht="20.100000000000001" customHeight="1" thickBot="1" x14ac:dyDescent="0.25">
      <c r="H158" s="38" t="s">
        <v>60</v>
      </c>
    </row>
    <row r="159" spans="7:24" ht="20.100000000000001" customHeight="1" thickBot="1" x14ac:dyDescent="0.25">
      <c r="G159" s="12"/>
      <c r="H159" s="13"/>
      <c r="I159" s="13"/>
      <c r="J159" s="13"/>
      <c r="K159" s="191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"/>
    </row>
    <row r="160" spans="7:24" ht="20.100000000000001" customHeight="1" x14ac:dyDescent="0.2">
      <c r="G160" s="15"/>
      <c r="H160" s="517"/>
      <c r="I160" s="515"/>
      <c r="J160" s="534"/>
      <c r="K160" s="244" t="s">
        <v>52</v>
      </c>
      <c r="L160" s="506" t="s">
        <v>401</v>
      </c>
      <c r="M160" s="507"/>
      <c r="N160" s="507"/>
      <c r="O160" s="507"/>
      <c r="P160" s="507"/>
      <c r="Q160" s="507"/>
      <c r="R160" s="507"/>
      <c r="S160" s="507"/>
      <c r="T160" s="507"/>
      <c r="U160" s="507"/>
      <c r="V160" s="507"/>
      <c r="W160" s="508"/>
      <c r="X160" s="16"/>
    </row>
    <row r="161" spans="7:24" ht="44.25" customHeight="1" thickBot="1" x14ac:dyDescent="0.25">
      <c r="G161" s="15"/>
      <c r="H161" s="518"/>
      <c r="I161" s="516"/>
      <c r="J161" s="535"/>
      <c r="K161" s="245"/>
      <c r="L161" s="279" t="s">
        <v>198</v>
      </c>
      <c r="M161" s="307" t="s">
        <v>197</v>
      </c>
      <c r="N161" s="307" t="s">
        <v>199</v>
      </c>
      <c r="O161" s="308" t="s">
        <v>200</v>
      </c>
      <c r="P161" s="308" t="s">
        <v>201</v>
      </c>
      <c r="Q161" s="308" t="s">
        <v>202</v>
      </c>
      <c r="R161" s="200" t="s">
        <v>372</v>
      </c>
      <c r="S161" s="324" t="s">
        <v>203</v>
      </c>
      <c r="T161" s="307" t="s">
        <v>204</v>
      </c>
      <c r="U161" s="324" t="s">
        <v>205</v>
      </c>
      <c r="V161" s="324" t="s">
        <v>206</v>
      </c>
      <c r="W161" s="370" t="s">
        <v>207</v>
      </c>
      <c r="X161" s="16"/>
    </row>
    <row r="162" spans="7:24" ht="20.100000000000001" customHeight="1" x14ac:dyDescent="0.2">
      <c r="G162" s="15"/>
      <c r="H162" s="518"/>
      <c r="I162" s="516"/>
      <c r="J162" s="535"/>
      <c r="K162" s="246" t="s">
        <v>0</v>
      </c>
      <c r="L162" s="297" t="str">
        <f>IF(COUNTIF($I$124:$I$153,"Area i")&lt;1,"",AVERAGEIF($I$124:$I$153,"Area i",L$124:L$153))</f>
        <v/>
      </c>
      <c r="M162" s="280" t="str">
        <f t="shared" ref="M162:W162" si="98">IF(COUNTIF($I$124:$I$153,"Area i")&lt;1,"",AVERAGEIF($I$124:$I$153,"Area i",M$124:M$153))</f>
        <v/>
      </c>
      <c r="N162" s="280" t="str">
        <f t="shared" si="98"/>
        <v/>
      </c>
      <c r="O162" s="280" t="str">
        <f t="shared" si="98"/>
        <v/>
      </c>
      <c r="P162" s="280" t="str">
        <f t="shared" si="98"/>
        <v/>
      </c>
      <c r="Q162" s="280" t="str">
        <f t="shared" si="98"/>
        <v/>
      </c>
      <c r="R162" s="280" t="str">
        <f t="shared" si="98"/>
        <v/>
      </c>
      <c r="S162" s="280" t="str">
        <f t="shared" si="98"/>
        <v/>
      </c>
      <c r="T162" s="280" t="str">
        <f t="shared" si="98"/>
        <v/>
      </c>
      <c r="U162" s="325" t="str">
        <f t="shared" si="98"/>
        <v/>
      </c>
      <c r="V162" s="280" t="str">
        <f t="shared" si="98"/>
        <v/>
      </c>
      <c r="W162" s="280" t="str">
        <f t="shared" si="98"/>
        <v/>
      </c>
      <c r="X162" s="16"/>
    </row>
    <row r="163" spans="7:24" x14ac:dyDescent="0.2">
      <c r="G163" s="15"/>
      <c r="H163" s="518"/>
      <c r="I163" s="516"/>
      <c r="J163" s="535"/>
      <c r="K163" s="247" t="s">
        <v>1</v>
      </c>
      <c r="L163" s="127" t="str">
        <f>IF(COUNTIF($I$124:$I$153,"Area ii")&lt;1,"",AVERAGEIF($I$124:$I$153,"Area ii",L$124:L$153))</f>
        <v/>
      </c>
      <c r="M163" s="284" t="str">
        <f t="shared" ref="M163:W163" si="99">IF(COUNTIF($I$124:$I$153,"Area ii")&lt;1,"",AVERAGEIF($I$124:$I$153,"Area ii",M$124:M$153))</f>
        <v/>
      </c>
      <c r="N163" s="284" t="str">
        <f t="shared" si="99"/>
        <v/>
      </c>
      <c r="O163" s="284" t="str">
        <f t="shared" si="99"/>
        <v/>
      </c>
      <c r="P163" s="284" t="str">
        <f t="shared" si="99"/>
        <v/>
      </c>
      <c r="Q163" s="284" t="str">
        <f t="shared" si="99"/>
        <v/>
      </c>
      <c r="R163" s="284" t="str">
        <f t="shared" si="99"/>
        <v/>
      </c>
      <c r="S163" s="284" t="str">
        <f t="shared" si="99"/>
        <v/>
      </c>
      <c r="T163" s="284" t="str">
        <f t="shared" si="99"/>
        <v/>
      </c>
      <c r="U163" s="326" t="str">
        <f t="shared" si="99"/>
        <v/>
      </c>
      <c r="V163" s="284" t="str">
        <f t="shared" si="99"/>
        <v/>
      </c>
      <c r="W163" s="284" t="str">
        <f t="shared" si="99"/>
        <v/>
      </c>
      <c r="X163" s="16"/>
    </row>
    <row r="164" spans="7:24" ht="20.100000000000001" customHeight="1" x14ac:dyDescent="0.2">
      <c r="G164" s="15"/>
      <c r="H164" s="518"/>
      <c r="I164" s="516"/>
      <c r="J164" s="535"/>
      <c r="K164" s="247" t="s">
        <v>2</v>
      </c>
      <c r="L164" s="127" t="str">
        <f>IF(COUNTIF($I$124:$I$153,"Area iii")&lt;1,"",AVERAGEIF($I$124:$I$153,"Area iii",L$124:L$153))</f>
        <v/>
      </c>
      <c r="M164" s="284" t="str">
        <f t="shared" ref="M164:W164" si="100">IF(COUNTIF($I$124:$I$153,"Area iii")&lt;1,"",AVERAGEIF($I$124:$I$153,"Area iii",M$124:M$153))</f>
        <v/>
      </c>
      <c r="N164" s="284" t="str">
        <f t="shared" si="100"/>
        <v/>
      </c>
      <c r="O164" s="284" t="str">
        <f t="shared" si="100"/>
        <v/>
      </c>
      <c r="P164" s="284" t="str">
        <f t="shared" si="100"/>
        <v/>
      </c>
      <c r="Q164" s="284" t="str">
        <f t="shared" si="100"/>
        <v/>
      </c>
      <c r="R164" s="284" t="str">
        <f t="shared" si="100"/>
        <v/>
      </c>
      <c r="S164" s="284" t="str">
        <f t="shared" si="100"/>
        <v/>
      </c>
      <c r="T164" s="284" t="str">
        <f t="shared" si="100"/>
        <v/>
      </c>
      <c r="U164" s="326" t="str">
        <f t="shared" si="100"/>
        <v/>
      </c>
      <c r="V164" s="284" t="str">
        <f t="shared" si="100"/>
        <v/>
      </c>
      <c r="W164" s="284" t="str">
        <f t="shared" si="100"/>
        <v/>
      </c>
      <c r="X164" s="16"/>
    </row>
    <row r="165" spans="7:24" ht="20.100000000000001" customHeight="1" x14ac:dyDescent="0.2">
      <c r="G165" s="15"/>
      <c r="H165" s="518"/>
      <c r="I165" s="516"/>
      <c r="J165" s="535"/>
      <c r="K165" s="247" t="s">
        <v>4</v>
      </c>
      <c r="L165" s="127" t="str">
        <f>IF(COUNTIF($I$124:$I$153,"Area iv")&lt;1,"",AVERAGEIF($I$124:$I$153,"Area iv",L$124:L$153))</f>
        <v/>
      </c>
      <c r="M165" s="284" t="str">
        <f t="shared" ref="M165:W165" si="101">IF(COUNTIF($I$124:$I$153,"Area iv")&lt;1,"",AVERAGEIF($I$124:$I$153,"Area iv",M$124:M$153))</f>
        <v/>
      </c>
      <c r="N165" s="284" t="str">
        <f t="shared" si="101"/>
        <v/>
      </c>
      <c r="O165" s="284" t="str">
        <f t="shared" si="101"/>
        <v/>
      </c>
      <c r="P165" s="284" t="str">
        <f t="shared" si="101"/>
        <v/>
      </c>
      <c r="Q165" s="284" t="str">
        <f t="shared" si="101"/>
        <v/>
      </c>
      <c r="R165" s="284" t="str">
        <f t="shared" si="101"/>
        <v/>
      </c>
      <c r="S165" s="284" t="str">
        <f t="shared" si="101"/>
        <v/>
      </c>
      <c r="T165" s="284" t="str">
        <f t="shared" si="101"/>
        <v/>
      </c>
      <c r="U165" s="326" t="str">
        <f t="shared" si="101"/>
        <v/>
      </c>
      <c r="V165" s="284" t="str">
        <f t="shared" si="101"/>
        <v/>
      </c>
      <c r="W165" s="284" t="str">
        <f t="shared" si="101"/>
        <v/>
      </c>
      <c r="X165" s="16"/>
    </row>
    <row r="166" spans="7:24" ht="20.100000000000001" customHeight="1" x14ac:dyDescent="0.2">
      <c r="G166" s="15"/>
      <c r="H166" s="518"/>
      <c r="I166" s="516"/>
      <c r="J166" s="535"/>
      <c r="K166" s="247" t="s">
        <v>5</v>
      </c>
      <c r="L166" s="127" t="str">
        <f>IF(COUNTIF($I$124:$I$153,"Area v")&lt;1,"",AVERAGEIF($I$124:$I$153,"Area v",L$124:L$153))</f>
        <v/>
      </c>
      <c r="M166" s="284" t="str">
        <f t="shared" ref="M166:W166" si="102">IF(COUNTIF($I$124:$I$153,"Area v")&lt;1,"",AVERAGEIF($I$124:$I$153,"Area v",M$124:M$153))</f>
        <v/>
      </c>
      <c r="N166" s="284" t="str">
        <f t="shared" si="102"/>
        <v/>
      </c>
      <c r="O166" s="284" t="str">
        <f t="shared" si="102"/>
        <v/>
      </c>
      <c r="P166" s="284" t="str">
        <f t="shared" si="102"/>
        <v/>
      </c>
      <c r="Q166" s="284" t="str">
        <f t="shared" si="102"/>
        <v/>
      </c>
      <c r="R166" s="284" t="str">
        <f t="shared" si="102"/>
        <v/>
      </c>
      <c r="S166" s="284" t="str">
        <f t="shared" si="102"/>
        <v/>
      </c>
      <c r="T166" s="284" t="str">
        <f t="shared" si="102"/>
        <v/>
      </c>
      <c r="U166" s="326" t="str">
        <f t="shared" si="102"/>
        <v/>
      </c>
      <c r="V166" s="284" t="str">
        <f t="shared" si="102"/>
        <v/>
      </c>
      <c r="W166" s="284" t="str">
        <f t="shared" si="102"/>
        <v/>
      </c>
      <c r="X166" s="16"/>
    </row>
    <row r="167" spans="7:24" ht="20.100000000000001" customHeight="1" thickBot="1" x14ac:dyDescent="0.25">
      <c r="G167" s="15"/>
      <c r="H167" s="518"/>
      <c r="I167" s="516"/>
      <c r="J167" s="535"/>
      <c r="K167" s="248" t="s">
        <v>6</v>
      </c>
      <c r="L167" s="128" t="str">
        <f>IF(COUNTIF($I$124:$I$153,"Area vi")&lt;1,"",AVERAGEIF($I$124:$I$153,"Area vi",L$124:L$153))</f>
        <v/>
      </c>
      <c r="M167" s="284" t="str">
        <f t="shared" ref="M167:W167" si="103">IF(COUNTIF($I$124:$I$153,"Area vi")&lt;1,"",AVERAGEIF($I$124:$I$153,"Area vi",M$124:M$153))</f>
        <v/>
      </c>
      <c r="N167" s="284" t="str">
        <f t="shared" si="103"/>
        <v/>
      </c>
      <c r="O167" s="284" t="str">
        <f t="shared" si="103"/>
        <v/>
      </c>
      <c r="P167" s="284" t="str">
        <f t="shared" si="103"/>
        <v/>
      </c>
      <c r="Q167" s="284" t="str">
        <f t="shared" si="103"/>
        <v/>
      </c>
      <c r="R167" s="284" t="str">
        <f t="shared" si="103"/>
        <v/>
      </c>
      <c r="S167" s="284" t="str">
        <f t="shared" si="103"/>
        <v/>
      </c>
      <c r="T167" s="286" t="str">
        <f t="shared" si="103"/>
        <v/>
      </c>
      <c r="U167" s="327" t="str">
        <f t="shared" si="103"/>
        <v/>
      </c>
      <c r="V167" s="284" t="str">
        <f t="shared" si="103"/>
        <v/>
      </c>
      <c r="W167" s="284" t="str">
        <f t="shared" si="103"/>
        <v/>
      </c>
      <c r="X167" s="16"/>
    </row>
    <row r="168" spans="7:24" ht="20.100000000000001" customHeight="1" thickBot="1" x14ac:dyDescent="0.25">
      <c r="G168" s="15"/>
      <c r="H168" s="540"/>
      <c r="I168" s="541"/>
      <c r="J168" s="542"/>
      <c r="K168" s="192" t="s">
        <v>39</v>
      </c>
      <c r="L168" s="298" t="str">
        <f>IF(COUNT(L162:L167)&lt;1,"", AVERAGE(L162:L167))</f>
        <v/>
      </c>
      <c r="M168" s="299" t="str">
        <f t="shared" ref="M168:W168" si="104">IF(COUNT(M162:M167)&lt;1,"", AVERAGE(M162:M167))</f>
        <v/>
      </c>
      <c r="N168" s="299" t="str">
        <f t="shared" si="104"/>
        <v/>
      </c>
      <c r="O168" s="299" t="str">
        <f t="shared" si="104"/>
        <v/>
      </c>
      <c r="P168" s="317" t="str">
        <f t="shared" si="104"/>
        <v/>
      </c>
      <c r="Q168" s="299" t="str">
        <f t="shared" si="104"/>
        <v/>
      </c>
      <c r="R168" s="299" t="str">
        <f t="shared" si="104"/>
        <v/>
      </c>
      <c r="S168" s="299" t="str">
        <f t="shared" si="104"/>
        <v/>
      </c>
      <c r="T168" s="299" t="str">
        <f t="shared" si="104"/>
        <v/>
      </c>
      <c r="U168" s="328" t="str">
        <f t="shared" si="104"/>
        <v/>
      </c>
      <c r="V168" s="299" t="str">
        <f t="shared" si="104"/>
        <v/>
      </c>
      <c r="W168" s="299" t="str">
        <f t="shared" si="104"/>
        <v/>
      </c>
      <c r="X168" s="16"/>
    </row>
    <row r="169" spans="7:24" ht="20.100000000000001" customHeight="1" thickBot="1" x14ac:dyDescent="0.25">
      <c r="G169" s="20"/>
      <c r="H169" s="54"/>
      <c r="I169" s="54"/>
      <c r="J169" s="54"/>
      <c r="K169" s="193"/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18"/>
    </row>
    <row r="170" spans="7:24" ht="20.100000000000001" customHeight="1" x14ac:dyDescent="0.2">
      <c r="X170" s="11"/>
    </row>
    <row r="171" spans="7:24" ht="20.100000000000001" customHeight="1" x14ac:dyDescent="0.2">
      <c r="P171" s="145" t="s">
        <v>58</v>
      </c>
      <c r="X171" s="11"/>
    </row>
    <row r="172" spans="7:24" ht="20.100000000000001" customHeight="1" thickBot="1" x14ac:dyDescent="0.25">
      <c r="H172" s="38" t="s">
        <v>61</v>
      </c>
      <c r="X172" s="11"/>
    </row>
    <row r="173" spans="7:24" ht="20.100000000000001" customHeight="1" thickBot="1" x14ac:dyDescent="0.25">
      <c r="G173" s="12"/>
      <c r="H173" s="13"/>
      <c r="I173" s="13"/>
      <c r="J173" s="13"/>
      <c r="K173" s="191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"/>
    </row>
    <row r="174" spans="7:24" ht="20.100000000000001" customHeight="1" x14ac:dyDescent="0.2">
      <c r="G174" s="15"/>
      <c r="H174" s="517"/>
      <c r="I174" s="183"/>
      <c r="J174" s="534"/>
      <c r="K174" s="556" t="s">
        <v>52</v>
      </c>
      <c r="L174" s="506" t="s">
        <v>401</v>
      </c>
      <c r="M174" s="507"/>
      <c r="N174" s="507"/>
      <c r="O174" s="507"/>
      <c r="P174" s="507"/>
      <c r="Q174" s="507"/>
      <c r="R174" s="507"/>
      <c r="S174" s="507"/>
      <c r="T174" s="507"/>
      <c r="U174" s="507"/>
      <c r="V174" s="507"/>
      <c r="W174" s="508"/>
      <c r="X174" s="16"/>
    </row>
    <row r="175" spans="7:24" ht="53.25" customHeight="1" thickBot="1" x14ac:dyDescent="0.25">
      <c r="G175" s="15"/>
      <c r="H175" s="518"/>
      <c r="I175" s="182"/>
      <c r="J175" s="535"/>
      <c r="K175" s="557"/>
      <c r="L175" s="279" t="s">
        <v>198</v>
      </c>
      <c r="M175" s="307" t="s">
        <v>197</v>
      </c>
      <c r="N175" s="307" t="s">
        <v>199</v>
      </c>
      <c r="O175" s="308" t="s">
        <v>200</v>
      </c>
      <c r="P175" s="308" t="s">
        <v>201</v>
      </c>
      <c r="Q175" s="308" t="s">
        <v>202</v>
      </c>
      <c r="R175" s="200" t="s">
        <v>372</v>
      </c>
      <c r="S175" s="324" t="s">
        <v>203</v>
      </c>
      <c r="T175" s="307" t="s">
        <v>204</v>
      </c>
      <c r="U175" s="324" t="s">
        <v>205</v>
      </c>
      <c r="V175" s="324" t="s">
        <v>206</v>
      </c>
      <c r="W175" s="370" t="s">
        <v>207</v>
      </c>
      <c r="X175" s="16"/>
    </row>
    <row r="176" spans="7:24" ht="20.100000000000001" customHeight="1" x14ac:dyDescent="0.2">
      <c r="G176" s="15"/>
      <c r="H176" s="175"/>
      <c r="I176" s="176"/>
      <c r="J176" s="184"/>
      <c r="K176" s="188" t="str">
        <f t="shared" ref="K176:K181" si="105">K162</f>
        <v>Area i</v>
      </c>
      <c r="L176" s="297" t="str">
        <f>IF(L162="","",L162*'PR details'!$G4)</f>
        <v/>
      </c>
      <c r="M176" s="280" t="str">
        <f>IF(M162="","",M162*'PR details'!$G4)</f>
        <v/>
      </c>
      <c r="N176" s="280" t="str">
        <f>IF(N162="","",N162*'PR details'!$G4)</f>
        <v/>
      </c>
      <c r="O176" s="280" t="str">
        <f>IF(O162="","",O162*'PR details'!$G4)</f>
        <v/>
      </c>
      <c r="P176" s="280" t="str">
        <f>IF(P162="","",P162*'PR details'!$G4)</f>
        <v/>
      </c>
      <c r="Q176" s="280" t="str">
        <f>IF(Q162="","",Q162*'PR details'!$G4)</f>
        <v/>
      </c>
      <c r="R176" s="280" t="str">
        <f>IF(R162="","",R162*'PR details'!$G4)</f>
        <v/>
      </c>
      <c r="S176" s="280" t="str">
        <f>IF(S162="","",S162*'PR details'!$G4)</f>
        <v/>
      </c>
      <c r="T176" s="280" t="str">
        <f>IF(T162="","",T162*'PR details'!$G4)</f>
        <v/>
      </c>
      <c r="U176" s="325" t="str">
        <f>IF(U162="","",U162*'PR details'!$G4)</f>
        <v/>
      </c>
      <c r="V176" s="280" t="str">
        <f>IF(V162="","",V162*'PR details'!$G4)</f>
        <v/>
      </c>
      <c r="W176" s="280" t="str">
        <f>IF(W162="","",W162*'PR details'!$G4)</f>
        <v/>
      </c>
      <c r="X176" s="16"/>
    </row>
    <row r="177" spans="7:24" x14ac:dyDescent="0.2">
      <c r="G177" s="15"/>
      <c r="H177" s="175"/>
      <c r="I177" s="176"/>
      <c r="J177" s="184"/>
      <c r="K177" s="189" t="str">
        <f t="shared" si="105"/>
        <v>Area ii</v>
      </c>
      <c r="L177" s="127" t="str">
        <f>IF(L163="","",L163*'PR details'!$G5)</f>
        <v/>
      </c>
      <c r="M177" s="284" t="str">
        <f>IF(M163="","",M163*'PR details'!$G5)</f>
        <v/>
      </c>
      <c r="N177" s="284" t="str">
        <f>IF(N163="","",N163*'PR details'!$G5)</f>
        <v/>
      </c>
      <c r="O177" s="284" t="str">
        <f>IF(O163="","",O163*'PR details'!$G5)</f>
        <v/>
      </c>
      <c r="P177" s="284" t="str">
        <f>IF(P163="","",P163*'PR details'!$G5)</f>
        <v/>
      </c>
      <c r="Q177" s="284" t="str">
        <f>IF(Q163="","",Q163*'PR details'!$G5)</f>
        <v/>
      </c>
      <c r="R177" s="284" t="str">
        <f>IF(R163="","",R163*'PR details'!$G5)</f>
        <v/>
      </c>
      <c r="S177" s="284" t="str">
        <f>IF(S163="","",S163*'PR details'!$G5)</f>
        <v/>
      </c>
      <c r="T177" s="284" t="str">
        <f>IF(T163="","",T163*'PR details'!$G5)</f>
        <v/>
      </c>
      <c r="U177" s="326" t="str">
        <f>IF(U163="","",U163*'PR details'!$G5)</f>
        <v/>
      </c>
      <c r="V177" s="284" t="str">
        <f>IF(V163="","",V163*'PR details'!$G5)</f>
        <v/>
      </c>
      <c r="W177" s="284" t="str">
        <f>IF(W163="","",W163*'PR details'!$G5)</f>
        <v/>
      </c>
      <c r="X177" s="16"/>
    </row>
    <row r="178" spans="7:24" ht="20.100000000000001" customHeight="1" x14ac:dyDescent="0.2">
      <c r="G178" s="15"/>
      <c r="H178" s="175"/>
      <c r="I178" s="176"/>
      <c r="J178" s="184"/>
      <c r="K178" s="189" t="str">
        <f t="shared" si="105"/>
        <v>Area iii</v>
      </c>
      <c r="L178" s="127" t="str">
        <f>IF(L164="","",L164*'PR details'!$G6)</f>
        <v/>
      </c>
      <c r="M178" s="284" t="str">
        <f>IF(M164="","",M164*'PR details'!$G6)</f>
        <v/>
      </c>
      <c r="N178" s="284" t="str">
        <f>IF(N164="","",N164*'PR details'!$G6)</f>
        <v/>
      </c>
      <c r="O178" s="284" t="str">
        <f>IF(O164="","",O164*'PR details'!$G6)</f>
        <v/>
      </c>
      <c r="P178" s="284" t="str">
        <f>IF(P164="","",P164*'PR details'!$G6)</f>
        <v/>
      </c>
      <c r="Q178" s="284" t="str">
        <f>IF(Q164="","",Q164*'PR details'!$G6)</f>
        <v/>
      </c>
      <c r="R178" s="284" t="str">
        <f>IF(R164="","",R164*'PR details'!$G6)</f>
        <v/>
      </c>
      <c r="S178" s="284" t="str">
        <f>IF(S164="","",S164*'PR details'!$G6)</f>
        <v/>
      </c>
      <c r="T178" s="284" t="str">
        <f>IF(T164="","",T164*'PR details'!$G6)</f>
        <v/>
      </c>
      <c r="U178" s="326" t="str">
        <f>IF(U164="","",U164*'PR details'!$G6)</f>
        <v/>
      </c>
      <c r="V178" s="284" t="str">
        <f>IF(V164="","",V164*'PR details'!$G6)</f>
        <v/>
      </c>
      <c r="W178" s="284" t="str">
        <f>IF(W164="","",W164*'PR details'!$G6)</f>
        <v/>
      </c>
      <c r="X178" s="16"/>
    </row>
    <row r="179" spans="7:24" ht="20.100000000000001" customHeight="1" x14ac:dyDescent="0.2">
      <c r="G179" s="15"/>
      <c r="H179" s="175"/>
      <c r="I179" s="176"/>
      <c r="J179" s="184"/>
      <c r="K179" s="189" t="str">
        <f t="shared" si="105"/>
        <v>Area iv</v>
      </c>
      <c r="L179" s="127" t="str">
        <f>IF(L165="","",L165*'PR details'!$G7)</f>
        <v/>
      </c>
      <c r="M179" s="284" t="str">
        <f>IF(M165="","",M165*'PR details'!$G7)</f>
        <v/>
      </c>
      <c r="N179" s="284" t="str">
        <f>IF(N165="","",N165*'PR details'!$G7)</f>
        <v/>
      </c>
      <c r="O179" s="284" t="str">
        <f>IF(O165="","",O165*'PR details'!$G7)</f>
        <v/>
      </c>
      <c r="P179" s="284" t="str">
        <f>IF(P165="","",P165*'PR details'!$G7)</f>
        <v/>
      </c>
      <c r="Q179" s="284" t="str">
        <f>IF(Q165="","",Q165*'PR details'!$G7)</f>
        <v/>
      </c>
      <c r="R179" s="284" t="str">
        <f>IF(R165="","",R165*'PR details'!$G7)</f>
        <v/>
      </c>
      <c r="S179" s="284" t="str">
        <f>IF(S165="","",S165*'PR details'!$G7)</f>
        <v/>
      </c>
      <c r="T179" s="284" t="str">
        <f>IF(T165="","",T165*'PR details'!$G7)</f>
        <v/>
      </c>
      <c r="U179" s="326" t="str">
        <f>IF(U165="","",U165*'PR details'!$G7)</f>
        <v/>
      </c>
      <c r="V179" s="284" t="str">
        <f>IF(V165="","",V165*'PR details'!$G7)</f>
        <v/>
      </c>
      <c r="W179" s="284" t="str">
        <f>IF(W165="","",W165*'PR details'!$G7)</f>
        <v/>
      </c>
      <c r="X179" s="16"/>
    </row>
    <row r="180" spans="7:24" ht="20.100000000000001" customHeight="1" x14ac:dyDescent="0.2">
      <c r="G180" s="15"/>
      <c r="H180" s="175"/>
      <c r="I180" s="176"/>
      <c r="J180" s="184"/>
      <c r="K180" s="189" t="str">
        <f t="shared" si="105"/>
        <v>Area v</v>
      </c>
      <c r="L180" s="127" t="str">
        <f>IF(L166="","",L166*'PR details'!$G8)</f>
        <v/>
      </c>
      <c r="M180" s="284" t="str">
        <f>IF(M166="","",M166*'PR details'!$G8)</f>
        <v/>
      </c>
      <c r="N180" s="284" t="str">
        <f>IF(N166="","",N166*'PR details'!$G8)</f>
        <v/>
      </c>
      <c r="O180" s="284" t="str">
        <f>IF(O166="","",O166*'PR details'!$G8)</f>
        <v/>
      </c>
      <c r="P180" s="284" t="str">
        <f>IF(P166="","",P166*'PR details'!$G8)</f>
        <v/>
      </c>
      <c r="Q180" s="284" t="str">
        <f>IF(Q166="","",Q166*'PR details'!$G8)</f>
        <v/>
      </c>
      <c r="R180" s="284" t="str">
        <f>IF(R166="","",R166*'PR details'!$G8)</f>
        <v/>
      </c>
      <c r="S180" s="284" t="str">
        <f>IF(S166="","",S166*'PR details'!$G8)</f>
        <v/>
      </c>
      <c r="T180" s="284" t="str">
        <f>IF(T166="","",T166*'PR details'!$G8)</f>
        <v/>
      </c>
      <c r="U180" s="326" t="str">
        <f>IF(U166="","",U166*'PR details'!$G8)</f>
        <v/>
      </c>
      <c r="V180" s="284" t="str">
        <f>IF(V166="","",V166*'PR details'!$G8)</f>
        <v/>
      </c>
      <c r="W180" s="284" t="str">
        <f>IF(W166="","",W166*'PR details'!$G8)</f>
        <v/>
      </c>
      <c r="X180" s="16"/>
    </row>
    <row r="181" spans="7:24" ht="20.100000000000001" customHeight="1" thickBot="1" x14ac:dyDescent="0.25">
      <c r="G181" s="15"/>
      <c r="H181" s="175"/>
      <c r="I181" s="176"/>
      <c r="J181" s="184"/>
      <c r="K181" s="189" t="str">
        <f t="shared" si="105"/>
        <v>Area vi</v>
      </c>
      <c r="L181" s="128" t="str">
        <f>IF(L167="","",L167*'PR details'!$G9)</f>
        <v/>
      </c>
      <c r="M181" s="284" t="str">
        <f>IF(M167="","",M167*'PR details'!$G9)</f>
        <v/>
      </c>
      <c r="N181" s="284" t="str">
        <f>IF(N167="","",N167*'PR details'!$G9)</f>
        <v/>
      </c>
      <c r="O181" s="284" t="str">
        <f>IF(O167="","",O167*'PR details'!$G9)</f>
        <v/>
      </c>
      <c r="P181" s="284" t="str">
        <f>IF(P167="","",P167*'PR details'!$G9)</f>
        <v/>
      </c>
      <c r="Q181" s="284" t="str">
        <f>IF(Q167="","",Q167*'PR details'!$G9)</f>
        <v/>
      </c>
      <c r="R181" s="284" t="str">
        <f>IF(R167="","",R167*'PR details'!$G9)</f>
        <v/>
      </c>
      <c r="S181" s="284" t="str">
        <f>IF(S167="","",S167*'PR details'!$G9)</f>
        <v/>
      </c>
      <c r="T181" s="286" t="str">
        <f>IF(T167="","",T167*'PR details'!$G9)</f>
        <v/>
      </c>
      <c r="U181" s="327" t="str">
        <f>IF(U167="","",U167*'PR details'!$G9)</f>
        <v/>
      </c>
      <c r="V181" s="284" t="str">
        <f>IF(V167="","",V167*'PR details'!$G9)</f>
        <v/>
      </c>
      <c r="W181" s="284" t="str">
        <f>IF(W167="","",W167*'PR details'!$G9)</f>
        <v/>
      </c>
      <c r="X181" s="16"/>
    </row>
    <row r="182" spans="7:24" ht="20.100000000000001" customHeight="1" thickBot="1" x14ac:dyDescent="0.25">
      <c r="G182" s="20"/>
      <c r="H182" s="54"/>
      <c r="I182" s="54"/>
      <c r="J182" s="54"/>
      <c r="K182" s="193"/>
      <c r="L182" s="300"/>
      <c r="M182" s="300"/>
      <c r="N182" s="300"/>
      <c r="O182" s="300"/>
      <c r="P182" s="300"/>
      <c r="Q182" s="300"/>
      <c r="R182" s="300"/>
      <c r="S182" s="300"/>
      <c r="T182" s="300"/>
      <c r="U182" s="300"/>
      <c r="V182" s="300"/>
      <c r="W182" s="300"/>
      <c r="X182" s="18"/>
    </row>
    <row r="183" spans="7:24" ht="20.100000000000001" customHeight="1" x14ac:dyDescent="0.2">
      <c r="X183" s="11"/>
    </row>
    <row r="184" spans="7:24" ht="20.100000000000001" customHeight="1" x14ac:dyDescent="0.2">
      <c r="P184" s="305"/>
      <c r="X184" s="11"/>
    </row>
    <row r="185" spans="7:24" ht="20.100000000000001" customHeight="1" thickBot="1" x14ac:dyDescent="0.25">
      <c r="H185" s="38" t="s">
        <v>393</v>
      </c>
      <c r="X185" s="11"/>
    </row>
    <row r="186" spans="7:24" ht="20.100000000000001" customHeight="1" thickBot="1" x14ac:dyDescent="0.25">
      <c r="G186" s="12"/>
      <c r="H186" s="13"/>
      <c r="I186" s="13"/>
      <c r="J186" s="13"/>
      <c r="K186" s="191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"/>
    </row>
    <row r="187" spans="7:24" ht="20.100000000000001" customHeight="1" x14ac:dyDescent="0.2">
      <c r="G187" s="15"/>
      <c r="H187" s="517"/>
      <c r="I187" s="515"/>
      <c r="J187" s="515"/>
      <c r="K187" s="534"/>
      <c r="L187" s="506" t="s">
        <v>401</v>
      </c>
      <c r="M187" s="507"/>
      <c r="N187" s="507"/>
      <c r="O187" s="507"/>
      <c r="P187" s="507"/>
      <c r="Q187" s="507"/>
      <c r="R187" s="507"/>
      <c r="S187" s="507"/>
      <c r="T187" s="507"/>
      <c r="U187" s="507"/>
      <c r="V187" s="507"/>
      <c r="W187" s="508"/>
      <c r="X187" s="16"/>
    </row>
    <row r="188" spans="7:24" ht="51.75" customHeight="1" thickBot="1" x14ac:dyDescent="0.25">
      <c r="G188" s="15"/>
      <c r="H188" s="518"/>
      <c r="I188" s="516"/>
      <c r="J188" s="516"/>
      <c r="K188" s="535"/>
      <c r="L188" s="279" t="s">
        <v>198</v>
      </c>
      <c r="M188" s="307" t="s">
        <v>197</v>
      </c>
      <c r="N188" s="307" t="s">
        <v>199</v>
      </c>
      <c r="O188" s="308" t="s">
        <v>200</v>
      </c>
      <c r="P188" s="308" t="s">
        <v>201</v>
      </c>
      <c r="Q188" s="308" t="s">
        <v>202</v>
      </c>
      <c r="R188" s="200" t="s">
        <v>372</v>
      </c>
      <c r="S188" s="324" t="s">
        <v>203</v>
      </c>
      <c r="T188" s="307" t="s">
        <v>204</v>
      </c>
      <c r="U188" s="324" t="s">
        <v>205</v>
      </c>
      <c r="V188" s="324" t="s">
        <v>206</v>
      </c>
      <c r="W188" s="370" t="s">
        <v>207</v>
      </c>
      <c r="X188" s="16"/>
    </row>
    <row r="189" spans="7:24" ht="20.100000000000001" customHeight="1" thickBot="1" x14ac:dyDescent="0.25">
      <c r="G189" s="15"/>
      <c r="H189" s="540"/>
      <c r="I189" s="541"/>
      <c r="J189" s="541"/>
      <c r="K189" s="542"/>
      <c r="L189" s="297" t="str">
        <f t="shared" ref="L189:W189" si="106">IF(COUNT(L176:L181)&lt;1,"",SUM(L176:L181))</f>
        <v/>
      </c>
      <c r="M189" s="280" t="str">
        <f t="shared" si="106"/>
        <v/>
      </c>
      <c r="N189" s="280" t="str">
        <f t="shared" si="106"/>
        <v/>
      </c>
      <c r="O189" s="280" t="str">
        <f t="shared" si="106"/>
        <v/>
      </c>
      <c r="P189" s="280" t="str">
        <f t="shared" si="106"/>
        <v/>
      </c>
      <c r="Q189" s="280" t="str">
        <f t="shared" si="106"/>
        <v/>
      </c>
      <c r="R189" s="280" t="str">
        <f t="shared" si="106"/>
        <v/>
      </c>
      <c r="S189" s="280" t="str">
        <f t="shared" si="106"/>
        <v/>
      </c>
      <c r="T189" s="371" t="str">
        <f t="shared" si="106"/>
        <v/>
      </c>
      <c r="U189" s="325" t="str">
        <f t="shared" si="106"/>
        <v/>
      </c>
      <c r="V189" s="280" t="str">
        <f t="shared" si="106"/>
        <v/>
      </c>
      <c r="W189" s="280" t="str">
        <f t="shared" si="106"/>
        <v/>
      </c>
      <c r="X189" s="16"/>
    </row>
    <row r="190" spans="7:24" ht="16.5" thickBot="1" x14ac:dyDescent="0.25">
      <c r="G190" s="20"/>
      <c r="H190" s="54"/>
      <c r="I190" s="54"/>
      <c r="J190" s="54"/>
      <c r="K190" s="193"/>
      <c r="L190" s="300"/>
      <c r="M190" s="300"/>
      <c r="N190" s="300"/>
      <c r="O190" s="300"/>
      <c r="P190" s="300"/>
      <c r="Q190" s="300"/>
      <c r="R190" s="300"/>
      <c r="S190" s="300"/>
      <c r="T190" s="300"/>
      <c r="U190" s="300"/>
      <c r="V190" s="300"/>
      <c r="W190" s="300"/>
      <c r="X190" s="18"/>
    </row>
    <row r="191" spans="7:24" ht="20.100000000000001" customHeight="1" x14ac:dyDescent="0.2"/>
    <row r="192" spans="7:24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password="D3E8" sheet="1" objects="1" scenarios="1"/>
  <mergeCells count="28">
    <mergeCell ref="L187:W187"/>
    <mergeCell ref="L160:W160"/>
    <mergeCell ref="H174:H175"/>
    <mergeCell ref="J174:J175"/>
    <mergeCell ref="K174:K175"/>
    <mergeCell ref="L174:W174"/>
    <mergeCell ref="H187:K189"/>
    <mergeCell ref="H160:J168"/>
    <mergeCell ref="L84:W84"/>
    <mergeCell ref="L6:W6"/>
    <mergeCell ref="H46:H47"/>
    <mergeCell ref="I46:I47"/>
    <mergeCell ref="J46:J47"/>
    <mergeCell ref="K46:K47"/>
    <mergeCell ref="L46:W46"/>
    <mergeCell ref="H6:H7"/>
    <mergeCell ref="I6:I7"/>
    <mergeCell ref="J6:J7"/>
    <mergeCell ref="K6:K7"/>
    <mergeCell ref="H84:H85"/>
    <mergeCell ref="I84:I85"/>
    <mergeCell ref="J84:J85"/>
    <mergeCell ref="K84:K85"/>
    <mergeCell ref="H122:H123"/>
    <mergeCell ref="I122:I123"/>
    <mergeCell ref="J122:J123"/>
    <mergeCell ref="K122:K123"/>
    <mergeCell ref="L122:W122"/>
  </mergeCells>
  <conditionalFormatting sqref="L8:W38">
    <cfRule type="cellIs" priority="5" stopIfTrue="1" operator="equal">
      <formula>""</formula>
    </cfRule>
  </conditionalFormatting>
  <conditionalFormatting sqref="L8:W37">
    <cfRule type="cellIs" dxfId="1" priority="4" stopIfTrue="1" operator="equal">
      <formula>"ERROR"</formula>
    </cfRule>
  </conditionalFormatting>
  <conditionalFormatting sqref="J8:J37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B2:R53"/>
  <sheetViews>
    <sheetView zoomScale="55" zoomScaleNormal="55" workbookViewId="0">
      <selection activeCell="G57" sqref="G57"/>
    </sheetView>
  </sheetViews>
  <sheetFormatPr defaultColWidth="7.109375" defaultRowHeight="15" x14ac:dyDescent="0.2"/>
  <cols>
    <col min="1" max="1" width="3.44140625" style="171" customWidth="1"/>
    <col min="2" max="2" width="30.44140625" style="171" customWidth="1"/>
    <col min="3" max="5" width="15.77734375" style="171" customWidth="1"/>
    <col min="6" max="6" width="21.109375" style="171" bestFit="1" customWidth="1"/>
    <col min="7" max="7" width="17.77734375" style="171" bestFit="1" customWidth="1"/>
    <col min="8" max="8" width="15.77734375" style="171" customWidth="1"/>
    <col min="9" max="9" width="21.109375" style="171" bestFit="1" customWidth="1"/>
    <col min="10" max="10" width="19.44140625" style="171" bestFit="1" customWidth="1"/>
    <col min="11" max="11" width="15.77734375" style="171" customWidth="1"/>
    <col min="12" max="12" width="20.5546875" style="171" bestFit="1" customWidth="1"/>
    <col min="13" max="13" width="15.77734375" style="171" customWidth="1"/>
    <col min="14" max="14" width="17.77734375" style="171" bestFit="1" customWidth="1"/>
    <col min="15" max="16384" width="7.109375" style="171"/>
  </cols>
  <sheetData>
    <row r="2" spans="2:18" ht="32.25" thickBot="1" x14ac:dyDescent="0.25">
      <c r="B2" s="379" t="s">
        <v>181</v>
      </c>
      <c r="C2" s="172"/>
      <c r="E2" s="379" t="s">
        <v>71</v>
      </c>
      <c r="F2" s="172"/>
      <c r="G2" s="172"/>
      <c r="H2" s="172"/>
      <c r="I2" s="172"/>
      <c r="J2" s="380"/>
      <c r="K2" s="380"/>
    </row>
    <row r="3" spans="2:18" ht="32.25" thickBot="1" x14ac:dyDescent="0.25">
      <c r="B3" s="381" t="s">
        <v>34</v>
      </c>
      <c r="C3" s="382" t="str">
        <f>IF('Application info'!E16="","",'Application info'!E16)</f>
        <v>MLP/2015/00094</v>
      </c>
      <c r="E3" s="383" t="s">
        <v>52</v>
      </c>
      <c r="F3" s="384" t="s">
        <v>64</v>
      </c>
      <c r="G3" s="385" t="s">
        <v>65</v>
      </c>
      <c r="H3" s="558" t="s">
        <v>66</v>
      </c>
      <c r="I3" s="559"/>
      <c r="J3" s="170"/>
    </row>
    <row r="4" spans="2:18" ht="15.75" x14ac:dyDescent="0.2">
      <c r="B4" s="386" t="s">
        <v>36</v>
      </c>
      <c r="C4" s="258">
        <f>IF('Application info'!E18="","",'Application info'!E18)</f>
        <v>42158</v>
      </c>
      <c r="E4" s="388" t="str">
        <f>IF('Application info'!C25="","",'Application info'!C25)</f>
        <v>Area i</v>
      </c>
      <c r="F4" s="389">
        <f>IF('Application info'!D25="","",'Application info'!D25)</f>
        <v>150427</v>
      </c>
      <c r="G4" s="167">
        <f>IF('Application info'!E25="","",'Application info'!E25)</f>
        <v>0.15616869836405275</v>
      </c>
      <c r="H4" s="560">
        <f>IF('Application info'!F25="","",'Application info'!F25)</f>
        <v>963234</v>
      </c>
      <c r="I4" s="561" t="str">
        <f>IF('Application info'!G25="","",'Application info'!G25)</f>
        <v/>
      </c>
      <c r="J4" s="170"/>
    </row>
    <row r="5" spans="2:18" ht="15.75" x14ac:dyDescent="0.2">
      <c r="B5" s="386" t="s">
        <v>35</v>
      </c>
      <c r="C5" s="387" t="str">
        <f>IF('Application info'!E17="","",'Application info'!E17)</f>
        <v>PD Teesport</v>
      </c>
      <c r="E5" s="390" t="str">
        <f>IF('Application info'!C26="","",'Application info'!C26)</f>
        <v>Area ii</v>
      </c>
      <c r="F5" s="391">
        <f>IF('Application info'!D26="","",'Application info'!D26)</f>
        <v>812807</v>
      </c>
      <c r="G5" s="168">
        <f>IF('Application info'!E26="","",'Application info'!E26)</f>
        <v>0.84383130163594722</v>
      </c>
      <c r="H5" s="562" t="str">
        <f>IF('Application info'!F26="","",'Application info'!F26)</f>
        <v/>
      </c>
      <c r="I5" s="563" t="str">
        <f>IF('Application info'!G26="","",'Application info'!G26)</f>
        <v/>
      </c>
      <c r="J5" s="170"/>
      <c r="M5" s="172"/>
    </row>
    <row r="6" spans="2:18" ht="16.5" thickBot="1" x14ac:dyDescent="0.25">
      <c r="B6" s="392" t="s">
        <v>3</v>
      </c>
      <c r="C6" s="393" t="str">
        <f>IF('Application info'!E15="","",'Application info'!E15)</f>
        <v>PD Teesport Ltd</v>
      </c>
      <c r="E6" s="390" t="str">
        <f>IF('Application info'!C27="","",'Application info'!C27)</f>
        <v>Area iii</v>
      </c>
      <c r="F6" s="391" t="str">
        <f>IF('Application info'!D27="","",'Application info'!D27)</f>
        <v/>
      </c>
      <c r="G6" s="168" t="str">
        <f>IF('Application info'!E27="","",'Application info'!E27)</f>
        <v/>
      </c>
      <c r="H6" s="562" t="str">
        <f>IF('Application info'!F27="","",'Application info'!F27)</f>
        <v/>
      </c>
      <c r="I6" s="563" t="str">
        <f>IF('Application info'!G27="","",'Application info'!G27)</f>
        <v/>
      </c>
      <c r="J6" s="170"/>
      <c r="M6" s="172"/>
    </row>
    <row r="7" spans="2:18" ht="15.75" x14ac:dyDescent="0.2">
      <c r="B7" s="379"/>
      <c r="E7" s="390" t="str">
        <f>IF('Application info'!C28="","",'Application info'!C28)</f>
        <v>Area iv</v>
      </c>
      <c r="F7" s="391" t="str">
        <f>IF('Application info'!D28="","",'Application info'!D28)</f>
        <v/>
      </c>
      <c r="G7" s="168" t="str">
        <f>IF('Application info'!E28="","",'Application info'!E28)</f>
        <v/>
      </c>
      <c r="H7" s="562" t="str">
        <f>IF('Application info'!F28="","",'Application info'!F28)</f>
        <v/>
      </c>
      <c r="I7" s="563" t="str">
        <f>IF('Application info'!G28="","",'Application info'!G28)</f>
        <v/>
      </c>
      <c r="M7" s="172"/>
    </row>
    <row r="8" spans="2:18" ht="15.75" x14ac:dyDescent="0.2">
      <c r="B8" s="379"/>
      <c r="E8" s="390" t="str">
        <f>IF('Application info'!C29="","",'Application info'!C29)</f>
        <v>Area v</v>
      </c>
      <c r="F8" s="391" t="str">
        <f>IF('Application info'!D29="","",'Application info'!D29)</f>
        <v/>
      </c>
      <c r="G8" s="168" t="str">
        <f>IF('Application info'!E29="","",'Application info'!E29)</f>
        <v/>
      </c>
      <c r="H8" s="562" t="str">
        <f>IF('Application info'!F29="","",'Application info'!F29)</f>
        <v/>
      </c>
      <c r="I8" s="563" t="str">
        <f>IF('Application info'!G29="","",'Application info'!G29)</f>
        <v/>
      </c>
    </row>
    <row r="9" spans="2:18" ht="16.5" thickBot="1" x14ac:dyDescent="0.25">
      <c r="B9" s="379"/>
      <c r="E9" s="219" t="str">
        <f>IF('Application info'!C30="","",'Application info'!C30)</f>
        <v>Area vi</v>
      </c>
      <c r="F9" s="200" t="str">
        <f>IF('Application info'!D30="","",'Application info'!D30)</f>
        <v/>
      </c>
      <c r="G9" s="169" t="str">
        <f>IF('Application info'!E30="","",'Application info'!E30)</f>
        <v/>
      </c>
      <c r="H9" s="564" t="str">
        <f>IF('Application info'!F30="","",'Application info'!F30)</f>
        <v/>
      </c>
      <c r="I9" s="565" t="str">
        <f>IF('Application info'!G30="","",'Application info'!G30)</f>
        <v/>
      </c>
      <c r="J9" s="172"/>
    </row>
    <row r="10" spans="2:18" ht="15.75" x14ac:dyDescent="0.2">
      <c r="B10" s="379"/>
      <c r="E10" s="172"/>
      <c r="F10" s="172"/>
      <c r="G10" s="172"/>
      <c r="H10" s="380"/>
      <c r="I10" s="380"/>
      <c r="J10" s="172"/>
    </row>
    <row r="11" spans="2:18" ht="20.25" customHeight="1" thickBot="1" x14ac:dyDescent="0.25">
      <c r="B11" s="394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4"/>
      <c r="O11" s="394"/>
      <c r="P11" s="394"/>
      <c r="Q11" s="172"/>
      <c r="R11" s="172"/>
    </row>
    <row r="12" spans="2:18" ht="16.5" thickTop="1" x14ac:dyDescent="0.2">
      <c r="B12" s="379"/>
      <c r="E12" s="172"/>
      <c r="F12" s="172"/>
      <c r="G12" s="172"/>
      <c r="H12" s="380"/>
      <c r="I12" s="380"/>
      <c r="J12" s="172"/>
    </row>
    <row r="13" spans="2:18" ht="20.25" customHeight="1" thickBot="1" x14ac:dyDescent="0.25">
      <c r="B13" s="171" t="s">
        <v>211</v>
      </c>
    </row>
    <row r="14" spans="2:18" ht="20.25" customHeight="1" x14ac:dyDescent="0.2">
      <c r="B14" s="171" t="s">
        <v>213</v>
      </c>
      <c r="C14" s="396" t="s">
        <v>247</v>
      </c>
      <c r="D14" s="221" t="s">
        <v>248</v>
      </c>
      <c r="E14" s="221" t="s">
        <v>249</v>
      </c>
      <c r="F14" s="221" t="s">
        <v>250</v>
      </c>
      <c r="G14" s="221" t="s">
        <v>251</v>
      </c>
      <c r="H14" s="221" t="s">
        <v>252</v>
      </c>
      <c r="I14" s="221" t="s">
        <v>253</v>
      </c>
      <c r="J14" s="221" t="s">
        <v>254</v>
      </c>
      <c r="K14" s="221" t="s">
        <v>255</v>
      </c>
      <c r="L14" s="221" t="s">
        <v>256</v>
      </c>
      <c r="M14" s="222" t="s">
        <v>257</v>
      </c>
      <c r="Q14" s="172"/>
      <c r="R14" s="172"/>
    </row>
    <row r="15" spans="2:18" ht="20.25" customHeight="1" thickBot="1" x14ac:dyDescent="0.25">
      <c r="C15" s="219">
        <f>IFERROR(IF('Metals and TS Calcs'!W151="","",IF('Metals and TS Calcs'!W151=0,0,(ROUND('Metals and TS Calcs'!W151,2-1-INT(LOG10(ABS('Metals and TS Calcs'!W151))))))),"")</f>
        <v>5.5</v>
      </c>
      <c r="D15" s="218">
        <f>IFERROR(IF('Metals and TS Calcs'!L151="","",IF('Metals and TS Calcs'!L151=0,0,(ROUND('Metals and TS Calcs'!L151,4-1-INT(LOG10(ABS('Metals and TS Calcs'!L151))))))),"")</f>
        <v>1.492</v>
      </c>
      <c r="E15" s="200">
        <f>IFERROR(IF('Metals and TS Calcs'!M151="","",IF('Metals and TS Calcs'!M151=0,0,(ROUND('Metals and TS Calcs'!M151,3-1-INT(LOG10(ABS('Metals and TS Calcs'!M151))))))),"")</f>
        <v>5.62E-2</v>
      </c>
      <c r="F15" s="200">
        <f>IFERROR(IF('Metals and TS Calcs'!N151="","",IF('Metals and TS Calcs'!N151=0,0,(ROUND('Metals and TS Calcs'!N151,4-1-INT(LOG10(ABS('Metals and TS Calcs'!N151))))))),"")</f>
        <v>6.173</v>
      </c>
      <c r="G15" s="200">
        <f>IFERROR(IF('Metals and TS Calcs'!O151="","",IF('Metals and TS Calcs'!O151=0,0,(ROUND('Metals and TS Calcs'!O151,4-1-INT(LOG10(ABS('Metals and TS Calcs'!O151))))))),"")</f>
        <v>3.9580000000000002</v>
      </c>
      <c r="H15" s="200">
        <f>IFERROR(IF('Metals and TS Calcs'!P151="","",IF('Metals and TS Calcs'!P151=0,0,(ROUND('Metals and TS Calcs'!P151,3-1-INT(LOG10(ABS('Metals and TS Calcs'!P151))))))),"")</f>
        <v>4.2500000000000003E-2</v>
      </c>
      <c r="I15" s="200">
        <f>IFERROR(IF('Metals and TS Calcs'!Q151="","",IF('Metals and TS Calcs'!Q151=0,0,(ROUND('Metals and TS Calcs'!Q151,4-1-INT(LOG10(ABS('Metals and TS Calcs'!Q151))))))),"")</f>
        <v>2.29</v>
      </c>
      <c r="J15" s="200">
        <f>IFERROR(IF('Metals and TS Calcs'!R151="","",IF('Metals and TS Calcs'!R151=0,0,(ROUND('Metals and TS Calcs'!R151,4-1-INT(LOG10(ABS('Metals and TS Calcs'!R151))))))),"")</f>
        <v>12.23</v>
      </c>
      <c r="K15" s="200">
        <f>IFERROR(IF('Metals and TS Calcs'!S151="","",IF('Metals and TS Calcs'!S151=0,0,(ROUND('Metals and TS Calcs'!S151,4-1-INT(LOG10(ABS('Metals and TS Calcs'!S151))))))),"")</f>
        <v>17.62</v>
      </c>
      <c r="L15" s="200">
        <f>IFERROR(IF('Organotin calcs'!L153="","",IF('Organotin calcs'!L153=0,0,(ROUND('Organotin calcs'!L153,3-1-INT(LOG10(ABS('Organotin calcs'!L153))))))),"")</f>
        <v>6.2100000000000002E-4</v>
      </c>
      <c r="M15" s="201">
        <f>IFERROR(IF('Organotin calcs'!M153="","",IF('Organotin calcs'!M153=0,0,(ROUND('Organotin calcs'!M153,3-1-INT(LOG10(ABS('Organotin calcs'!M153))))))),"")</f>
        <v>1.8799999999999999E-3</v>
      </c>
      <c r="Q15" s="172"/>
      <c r="R15" s="172"/>
    </row>
    <row r="16" spans="2:18" ht="20.25" customHeight="1" x14ac:dyDescent="0.2"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Q16" s="172"/>
      <c r="R16" s="172"/>
    </row>
    <row r="17" spans="2:18" ht="20.25" customHeight="1" thickBot="1" x14ac:dyDescent="0.25">
      <c r="B17" s="394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4"/>
      <c r="O17" s="394"/>
      <c r="P17" s="394"/>
      <c r="Q17" s="172"/>
      <c r="R17" s="172"/>
    </row>
    <row r="18" spans="2:18" ht="20.25" customHeight="1" thickTop="1" x14ac:dyDescent="0.2">
      <c r="B18" s="172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172"/>
      <c r="O18" s="172"/>
      <c r="P18" s="172"/>
      <c r="Q18" s="172"/>
      <c r="R18" s="172"/>
    </row>
    <row r="19" spans="2:18" ht="20.25" customHeight="1" thickBot="1" x14ac:dyDescent="0.25">
      <c r="B19" s="171" t="s">
        <v>212</v>
      </c>
      <c r="Q19" s="172"/>
      <c r="R19" s="172"/>
    </row>
    <row r="20" spans="2:18" ht="20.25" customHeight="1" x14ac:dyDescent="0.2">
      <c r="B20" s="171" t="s">
        <v>7</v>
      </c>
      <c r="C20" s="372"/>
      <c r="D20" s="373" t="s">
        <v>225</v>
      </c>
      <c r="E20" s="373" t="s">
        <v>226</v>
      </c>
      <c r="F20" s="373" t="s">
        <v>227</v>
      </c>
      <c r="G20" s="373" t="s">
        <v>228</v>
      </c>
      <c r="H20" s="373" t="s">
        <v>229</v>
      </c>
      <c r="I20" s="373" t="s">
        <v>230</v>
      </c>
      <c r="J20" s="373" t="s">
        <v>231</v>
      </c>
      <c r="K20" s="373" t="s">
        <v>232</v>
      </c>
      <c r="L20" s="373" t="s">
        <v>233</v>
      </c>
      <c r="M20" s="373" t="s">
        <v>234</v>
      </c>
      <c r="N20" s="374" t="s">
        <v>235</v>
      </c>
      <c r="Q20" s="172"/>
      <c r="R20" s="172"/>
    </row>
    <row r="21" spans="2:18" ht="20.25" customHeight="1" thickBot="1" x14ac:dyDescent="0.25">
      <c r="C21" s="219"/>
      <c r="D21" s="200">
        <f>IFERROR(IF('PAH calcs'!L189="","",IF('PAH calcs'!L189=0,0,(ROUND('PAH calcs'!L189,3-1-INT(LOG10(ABS('PAH calcs'!L189))))))),"")</f>
        <v>6.37</v>
      </c>
      <c r="E21" s="200">
        <f>IFERROR(IF('PAH calcs'!M189="","",IF('PAH calcs'!M189=0,0,(ROUND('PAH calcs'!M189,3-1-INT(LOG10(ABS('PAH calcs'!M189))))))),"")</f>
        <v>67.2</v>
      </c>
      <c r="F21" s="200">
        <f>IFERROR(IF('PAH calcs'!N189="","",IF('PAH calcs'!N189=0,0,(ROUND('PAH calcs'!N189,3-1-INT(LOG10(ABS('PAH calcs'!N189))))))),"")</f>
        <v>53.5</v>
      </c>
      <c r="G21" s="200">
        <f>IFERROR(IF('PAH calcs'!O189="","",IF('PAH calcs'!O189=0,0,(ROUND('PAH calcs'!O189,3-1-INT(LOG10(ABS('PAH calcs'!O189))))))),"")</f>
        <v>64</v>
      </c>
      <c r="H21" s="200">
        <f>IFERROR(IF('PAH calcs'!P189="","",IF('PAH calcs'!P189=0,0,(ROUND('PAH calcs'!P189,3-1-INT(LOG10(ABS('PAH calcs'!P189))))))),"")</f>
        <v>89.1</v>
      </c>
      <c r="I21" s="200">
        <f>IFERROR(IF('PAH calcs'!Q189="","",IF('PAH calcs'!Q189=0,0,(ROUND('PAH calcs'!Q189,3-1-INT(LOG10(ABS('PAH calcs'!Q189))))))),"")</f>
        <v>67.2</v>
      </c>
      <c r="J21" s="200">
        <f>IFERROR(IF('PAH calcs'!R189="","",IF('PAH calcs'!R189=0,0,(ROUND('PAH calcs'!R189,3-1-INT(LOG10(ABS('PAH calcs'!R189))))))),"")</f>
        <v>48.9</v>
      </c>
      <c r="K21" s="200">
        <f>IFERROR(IF('PAH calcs'!S189="","",IF('PAH calcs'!S189=0,0,(ROUND('PAH calcs'!S189,3-1-INT(LOG10(ABS('PAH calcs'!S189))))))),"")</f>
        <v>49.7</v>
      </c>
      <c r="L21" s="200">
        <f>IFERROR(IF('PAH calcs'!T189="","",IF('PAH calcs'!T189=0,0,(ROUND('PAH calcs'!T189,3-1-INT(LOG10(ABS('PAH calcs'!T189))))))),"")</f>
        <v>29.9</v>
      </c>
      <c r="M21" s="200">
        <f>IFERROR(IF('PAH calcs'!U189="","",IF('PAH calcs'!U189=0,0,(ROUND('PAH calcs'!U189,3-1-INT(LOG10(ABS('PAH calcs'!U189))))))),"")</f>
        <v>290</v>
      </c>
      <c r="N21" s="201">
        <f>IFERROR(IF('PAH calcs'!V189="","",IF('PAH calcs'!V189=0,0,(ROUND('PAH calcs'!V189,3-1-INT(LOG10(ABS('PAH calcs'!V189))))))),"")</f>
        <v>184</v>
      </c>
      <c r="Q21" s="172"/>
      <c r="R21" s="172"/>
    </row>
    <row r="22" spans="2:18" ht="20.25" customHeight="1" thickBot="1" x14ac:dyDescent="0.25">
      <c r="Q22" s="172"/>
      <c r="R22" s="172"/>
    </row>
    <row r="23" spans="2:18" ht="20.25" customHeight="1" x14ac:dyDescent="0.2">
      <c r="B23" s="171" t="s">
        <v>7</v>
      </c>
      <c r="C23" s="396" t="s">
        <v>236</v>
      </c>
      <c r="D23" s="373" t="s">
        <v>237</v>
      </c>
      <c r="E23" s="398" t="s">
        <v>238</v>
      </c>
      <c r="F23" s="373" t="s">
        <v>239</v>
      </c>
      <c r="G23" s="373" t="s">
        <v>240</v>
      </c>
      <c r="H23" s="373" t="s">
        <v>241</v>
      </c>
      <c r="I23" s="373" t="s">
        <v>242</v>
      </c>
      <c r="J23" s="373" t="s">
        <v>243</v>
      </c>
      <c r="K23" s="373" t="s">
        <v>244</v>
      </c>
      <c r="L23" s="373" t="s">
        <v>245</v>
      </c>
      <c r="M23" s="373" t="s">
        <v>246</v>
      </c>
      <c r="N23" s="374" t="s">
        <v>8</v>
      </c>
      <c r="Q23" s="172"/>
      <c r="R23" s="172"/>
    </row>
    <row r="24" spans="2:18" ht="20.25" customHeight="1" thickBot="1" x14ac:dyDescent="0.25">
      <c r="C24" s="219">
        <f>IFERROR(IF('PAH calcs'!W189="","",IF('PAH calcs'!W189=0,0,(ROUND('PAH calcs'!W189,3-1-INT(LOG10(ABS('PAH calcs'!W189))))))),"")</f>
        <v>399</v>
      </c>
      <c r="D24" s="200">
        <f>IFERROR(IF('PAH calcs'!X189="","",IF('PAH calcs'!X189=0,0,(ROUND('PAH calcs'!X189,3-1-INT(LOG10(ABS('PAH calcs'!X189))))))),"")</f>
        <v>539</v>
      </c>
      <c r="E24" s="200">
        <f>IFERROR(IF('PAH calcs'!Y189="","",IF('PAH calcs'!Y189=0,0,(ROUND('PAH calcs'!Y189,3-1-INT(LOG10(ABS('PAH calcs'!Y189))))))),"")</f>
        <v>50.3</v>
      </c>
      <c r="F24" s="200">
        <f>IFERROR(IF('PAH calcs'!Z189="","",IF('PAH calcs'!Z189=0,0,(ROUND('PAH calcs'!Z189,3-1-INT(LOG10(ABS('PAH calcs'!Z189))))))),"")</f>
        <v>11.4</v>
      </c>
      <c r="G24" s="200">
        <f>IFERROR(IF('PAH calcs'!AA189="","",IF('PAH calcs'!AA189=0,0,(ROUND('PAH calcs'!AA189,3-1-INT(LOG10(ABS('PAH calcs'!AA189))))))),"")</f>
        <v>140</v>
      </c>
      <c r="H24" s="200">
        <f>IFERROR(IF('PAH calcs'!AB189="","",IF('PAH calcs'!AB189=0,0,(ROUND('PAH calcs'!AB189,3-1-INT(LOG10(ABS('PAH calcs'!AB189))))))),"")</f>
        <v>68.5</v>
      </c>
      <c r="I24" s="200">
        <f>IFERROR(IF('PAH calcs'!AC189="","",IF('PAH calcs'!AC189=0,0,(ROUND('PAH calcs'!AC189,3-1-INT(LOG10(ABS('PAH calcs'!AC189))))))),"")</f>
        <v>41.7</v>
      </c>
      <c r="J24" s="200">
        <f>IFERROR(IF('PAH calcs'!AD189="","",IF('PAH calcs'!AD189=0,0,(ROUND('PAH calcs'!AD189,3-1-INT(LOG10(ABS('PAH calcs'!AD189))))))),"")</f>
        <v>110</v>
      </c>
      <c r="K24" s="200">
        <f>IFERROR(IF('PAH calcs'!AE189="","",IF('PAH calcs'!AE189=0,0,(ROUND('PAH calcs'!AE189,3-1-INT(LOG10(ABS('PAH calcs'!AE189))))))),"")</f>
        <v>17.7</v>
      </c>
      <c r="L24" s="200">
        <f>IFERROR(IF('PAH calcs'!AF189="","",IF('PAH calcs'!AF189=0,0,(ROUND('PAH calcs'!AF189,3-1-INT(LOG10(ABS('PAH calcs'!AF189))))))),"")</f>
        <v>136</v>
      </c>
      <c r="M24" s="200">
        <f>IFERROR(IF('PAH calcs'!AG189="","",IF('PAH calcs'!AG189=0,0,(ROUND('PAH calcs'!AG189,3-1-INT(LOG10(ABS('PAH calcs'!AG189))))))),"")</f>
        <v>125</v>
      </c>
      <c r="N24" s="201">
        <f>IFERROR(IF('PAH calcs'!AH189="","",IF('PAH calcs'!AH189=0,0,(ROUND('PAH calcs'!AH189,3-1-INT(LOG10(ABS('PAH calcs'!AH189))))))),"")</f>
        <v>158</v>
      </c>
      <c r="Q24" s="172"/>
      <c r="R24" s="172"/>
    </row>
    <row r="25" spans="2:18" ht="20.25" customHeight="1" x14ac:dyDescent="0.2"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Q25" s="172"/>
      <c r="R25" s="172"/>
    </row>
    <row r="26" spans="2:18" ht="20.25" customHeight="1" thickBot="1" x14ac:dyDescent="0.25">
      <c r="B26" s="394"/>
      <c r="C26" s="395"/>
      <c r="D26" s="395" t="s">
        <v>58</v>
      </c>
      <c r="E26" s="395"/>
      <c r="F26" s="395"/>
      <c r="G26" s="395"/>
      <c r="H26" s="395"/>
      <c r="I26" s="395"/>
      <c r="J26" s="395"/>
      <c r="K26" s="395"/>
      <c r="L26" s="395"/>
      <c r="M26" s="395"/>
      <c r="N26" s="394"/>
      <c r="O26" s="394"/>
      <c r="P26" s="394"/>
      <c r="Q26" s="172"/>
      <c r="R26" s="172"/>
    </row>
    <row r="27" spans="2:18" ht="20.25" customHeight="1" thickTop="1" x14ac:dyDescent="0.2">
      <c r="B27" s="172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172"/>
      <c r="O27" s="172"/>
      <c r="P27" s="172"/>
      <c r="Q27" s="172"/>
      <c r="R27" s="172"/>
    </row>
    <row r="28" spans="2:18" ht="20.25" customHeight="1" thickBot="1" x14ac:dyDescent="0.25">
      <c r="B28" s="171" t="s">
        <v>211</v>
      </c>
      <c r="Q28" s="172"/>
      <c r="R28" s="172"/>
    </row>
    <row r="29" spans="2:18" ht="20.25" customHeight="1" x14ac:dyDescent="0.2">
      <c r="B29" s="171" t="s">
        <v>184</v>
      </c>
      <c r="C29" s="220" t="s">
        <v>9</v>
      </c>
      <c r="D29" s="221" t="s">
        <v>10</v>
      </c>
      <c r="E29" s="221" t="s">
        <v>11</v>
      </c>
      <c r="F29" s="221" t="s">
        <v>12</v>
      </c>
      <c r="G29" s="221" t="s">
        <v>13</v>
      </c>
      <c r="H29" s="221" t="s">
        <v>14</v>
      </c>
      <c r="I29" s="221" t="s">
        <v>15</v>
      </c>
      <c r="J29" s="221" t="s">
        <v>16</v>
      </c>
      <c r="K29" s="222" t="s">
        <v>17</v>
      </c>
    </row>
    <row r="30" spans="2:18" s="399" customFormat="1" ht="20.25" customHeight="1" thickBot="1" x14ac:dyDescent="0.25">
      <c r="C30" s="219" t="str">
        <f>IFERROR(IF('PCB calcs'!L197="","",IF('PCB calcs'!L197=0,0,(ROUND('PCB calcs'!L197,3-1-INT(LOG10(ABS('PCB calcs'!L197))))))),"")</f>
        <v/>
      </c>
      <c r="D30" s="200" t="str">
        <f>IFERROR(IF('PCB calcs'!M197="","",IF('PCB calcs'!M197=0,0,(ROUND('PCB calcs'!M197,3-1-INT(LOG10(ABS('PCB calcs'!M197))))))),"")</f>
        <v/>
      </c>
      <c r="E30" s="200" t="str">
        <f>IFERROR(IF('PCB calcs'!N197="","",IF('PCB calcs'!N197=0,0,(ROUND('PCB calcs'!N197,3-1-INT(LOG10(ABS('PCB calcs'!N197))))))),"")</f>
        <v/>
      </c>
      <c r="F30" s="200" t="str">
        <f>IFERROR(IF('PCB calcs'!O197="","",IF('PCB calcs'!O197=0,0,(ROUND('PCB calcs'!O197,3-1-INT(LOG10(ABS('PCB calcs'!O197))))))),"")</f>
        <v/>
      </c>
      <c r="G30" s="200" t="str">
        <f>IFERROR(IF('PCB calcs'!P197="","",IF('PCB calcs'!P197=0,0,(ROUND('PCB calcs'!P197,3-1-INT(LOG10(ABS('PCB calcs'!P197))))))),"")</f>
        <v/>
      </c>
      <c r="H30" s="200" t="str">
        <f>IFERROR(IF('PCB calcs'!Q197="","",IF('PCB calcs'!Q197=0,0,(ROUND('PCB calcs'!Q197,3-1-INT(LOG10(ABS('PCB calcs'!Q197))))))),"")</f>
        <v/>
      </c>
      <c r="I30" s="200" t="str">
        <f>IFERROR(IF('PCB calcs'!R197="","",IF('PCB calcs'!R197=0,0,(ROUND('PCB calcs'!R197,3-1-INT(LOG10(ABS('PCB calcs'!R197))))))),"")</f>
        <v/>
      </c>
      <c r="J30" s="200" t="str">
        <f>IFERROR(IF('PCB calcs'!S197="","",IF('PCB calcs'!S197=0,0,(ROUND('PCB calcs'!S197,3-1-INT(LOG10(ABS('PCB calcs'!S197))))))),"")</f>
        <v/>
      </c>
      <c r="K30" s="201" t="str">
        <f>IFERROR(IF('PCB calcs'!T197="","",IF('PCB calcs'!T197=0,0,(ROUND('PCB calcs'!T197,3-1-INT(LOG10(ABS('PCB calcs'!T197))))))),"")</f>
        <v/>
      </c>
    </row>
    <row r="31" spans="2:18" ht="20.25" customHeight="1" thickBot="1" x14ac:dyDescent="0.25">
      <c r="C31" s="172"/>
      <c r="D31" s="172"/>
      <c r="E31" s="172"/>
      <c r="F31" s="172"/>
      <c r="G31" s="172"/>
      <c r="H31" s="172"/>
      <c r="I31" s="172"/>
      <c r="J31" s="172"/>
      <c r="K31" s="172"/>
      <c r="Q31" s="172"/>
      <c r="R31" s="172"/>
    </row>
    <row r="32" spans="2:18" ht="20.25" customHeight="1" x14ac:dyDescent="0.2">
      <c r="B32" s="171" t="s">
        <v>184</v>
      </c>
      <c r="C32" s="220" t="s">
        <v>18</v>
      </c>
      <c r="D32" s="221" t="s">
        <v>19</v>
      </c>
      <c r="E32" s="221" t="s">
        <v>20</v>
      </c>
      <c r="F32" s="221" t="s">
        <v>21</v>
      </c>
      <c r="G32" s="221" t="s">
        <v>22</v>
      </c>
      <c r="H32" s="221" t="s">
        <v>23</v>
      </c>
      <c r="I32" s="221" t="s">
        <v>24</v>
      </c>
      <c r="J32" s="221" t="s">
        <v>25</v>
      </c>
      <c r="K32" s="222" t="s">
        <v>26</v>
      </c>
      <c r="Q32" s="172"/>
      <c r="R32" s="172"/>
    </row>
    <row r="33" spans="2:18" s="399" customFormat="1" ht="20.25" customHeight="1" thickBot="1" x14ac:dyDescent="0.25">
      <c r="C33" s="219" t="str">
        <f>IFERROR(IF('PCB calcs'!U197="","",IF('PCB calcs'!U197=0,0,(ROUND('PCB calcs'!U197,3-1-INT(LOG10(ABS('PCB calcs'!U197))))))),"")</f>
        <v/>
      </c>
      <c r="D33" s="200" t="str">
        <f>IFERROR(IF('PCB calcs'!V197="","",IF('PCB calcs'!V197=0,0,(ROUND('PCB calcs'!V197,3-1-INT(LOG10(ABS('PCB calcs'!V197))))))),"")</f>
        <v/>
      </c>
      <c r="E33" s="200" t="str">
        <f>IFERROR(IF('PCB calcs'!W197="","",IF('PCB calcs'!W197=0,0,(ROUND('PCB calcs'!W197,3-1-INT(LOG10(ABS('PCB calcs'!W197))))))),"")</f>
        <v/>
      </c>
      <c r="F33" s="200" t="str">
        <f>IFERROR(IF('PCB calcs'!X197="","",IF('PCB calcs'!X197=0,0,(ROUND('PCB calcs'!X197,3-1-INT(LOG10(ABS('PCB calcs'!X197))))))),"")</f>
        <v/>
      </c>
      <c r="G33" s="200" t="str">
        <f>IFERROR(IF('PCB calcs'!Y197="","",IF('PCB calcs'!Y197=0,0,(ROUND('PCB calcs'!Y197,3-1-INT(LOG10(ABS('PCB calcs'!Y197))))))),"")</f>
        <v/>
      </c>
      <c r="H33" s="200" t="str">
        <f>IFERROR(IF('PCB calcs'!Z197="","",IF('PCB calcs'!Z197=0,0,(ROUND('PCB calcs'!Z197,3-1-INT(LOG10(ABS('PCB calcs'!Z197))))))),"")</f>
        <v/>
      </c>
      <c r="I33" s="200" t="str">
        <f>IFERROR(IF('PCB calcs'!AA197="","",IF('PCB calcs'!AA197=0,0,(ROUND('PCB calcs'!AA197,3-1-INT(LOG10(ABS('PCB calcs'!AA197))))))),"")</f>
        <v/>
      </c>
      <c r="J33" s="200" t="str">
        <f>IFERROR(IF('PCB calcs'!AB197="","",IF('PCB calcs'!AB197=0,0,(ROUND('PCB calcs'!AB197,3-1-INT(LOG10(ABS('PCB calcs'!AB197))))))),"")</f>
        <v/>
      </c>
      <c r="K33" s="201" t="str">
        <f>IFERROR(IF('PCB calcs'!AC197="","",IF('PCB calcs'!AC197=0,0,(ROUND('PCB calcs'!AC197,3-1-INT(LOG10(ABS('PCB calcs'!AC197))))))),"")</f>
        <v/>
      </c>
      <c r="Q33" s="397"/>
      <c r="R33" s="397"/>
    </row>
    <row r="34" spans="2:18" ht="20.25" customHeight="1" thickBot="1" x14ac:dyDescent="0.25">
      <c r="C34" s="172"/>
      <c r="D34" s="172"/>
      <c r="E34" s="172"/>
      <c r="F34" s="172"/>
      <c r="G34" s="172"/>
      <c r="H34" s="172"/>
      <c r="I34" s="172"/>
      <c r="J34" s="172"/>
      <c r="K34" s="172"/>
      <c r="Q34" s="172"/>
      <c r="R34" s="172"/>
    </row>
    <row r="35" spans="2:18" ht="20.25" customHeight="1" x14ac:dyDescent="0.2">
      <c r="B35" s="171" t="s">
        <v>184</v>
      </c>
      <c r="C35" s="220" t="s">
        <v>27</v>
      </c>
      <c r="D35" s="221" t="s">
        <v>28</v>
      </c>
      <c r="E35" s="221" t="s">
        <v>29</v>
      </c>
      <c r="F35" s="221" t="s">
        <v>30</v>
      </c>
      <c r="G35" s="221" t="s">
        <v>31</v>
      </c>
      <c r="H35" s="221" t="s">
        <v>32</v>
      </c>
      <c r="I35" s="221" t="s">
        <v>33</v>
      </c>
      <c r="J35" s="221" t="s">
        <v>258</v>
      </c>
      <c r="K35" s="222" t="s">
        <v>259</v>
      </c>
      <c r="Q35" s="172"/>
      <c r="R35" s="172"/>
    </row>
    <row r="36" spans="2:18" s="399" customFormat="1" ht="20.25" customHeight="1" thickBot="1" x14ac:dyDescent="0.25">
      <c r="C36" s="219" t="str">
        <f>IFERROR(IF('PCB calcs'!AD197="","",IF('PCB calcs'!AD197=0,0,(ROUND('PCB calcs'!AD197,3-1-INT(LOG10(ABS('PCB calcs'!AD197))))))),"")</f>
        <v/>
      </c>
      <c r="D36" s="200" t="str">
        <f>IFERROR(IF('PCB calcs'!AE197="","",IF('PCB calcs'!AE197=0,0,(ROUND('PCB calcs'!AE197,3-1-INT(LOG10(ABS('PCB calcs'!AE197))))))),"")</f>
        <v/>
      </c>
      <c r="E36" s="200" t="str">
        <f>IFERROR(IF('PCB calcs'!AF197="","",IF('PCB calcs'!AF197=0,0,(ROUND('PCB calcs'!AF197,3-1-INT(LOG10(ABS('PCB calcs'!AF197))))))),"")</f>
        <v/>
      </c>
      <c r="F36" s="200" t="str">
        <f>IFERROR(IF('PCB calcs'!AG197="","",IF('PCB calcs'!AG197=0,0,(ROUND('PCB calcs'!AG197,3-1-INT(LOG10(ABS('PCB calcs'!AG197))))))),"")</f>
        <v/>
      </c>
      <c r="G36" s="200" t="str">
        <f>IFERROR(IF('PCB calcs'!AH197="","",IF('PCB calcs'!AH197=0,0,(ROUND('PCB calcs'!AH197,3-1-INT(LOG10(ABS('PCB calcs'!AH197))))))),"")</f>
        <v/>
      </c>
      <c r="H36" s="200" t="str">
        <f>IFERROR(IF('PCB calcs'!AI197="","",IF('PCB calcs'!AI197=0,0,(ROUND('PCB calcs'!AI197,3-1-INT(LOG10(ABS('PCB calcs'!AI197))))))),"")</f>
        <v/>
      </c>
      <c r="I36" s="200" t="str">
        <f>IFERROR(IF('PCB calcs'!AJ197="","",IF('PCB calcs'!AJ197=0,0,(ROUND('PCB calcs'!AJ197,3-1-INT(LOG10(ABS('PCB calcs'!AJ197))))))),"")</f>
        <v/>
      </c>
      <c r="J36" s="243" t="str">
        <f>IFERROR(IF('PCB calcs'!AL197="","",IF('PCB calcs'!AL197=0,0,(ROUND('PCB calcs'!AL197,3-1-INT(LOG10(ABS('PCB calcs'!AL197))))))),"")</f>
        <v/>
      </c>
      <c r="K36" s="201" t="str">
        <f>IFERROR(IF('PCB calcs'!AK197="","",IF('PCB calcs'!AK197=0,0,(ROUND('PCB calcs'!AK197,3-1-INT(LOG10(ABS('PCB calcs'!AK197))))))),"")</f>
        <v/>
      </c>
      <c r="Q36" s="397"/>
      <c r="R36" s="397"/>
    </row>
    <row r="37" spans="2:18" ht="20.25" customHeight="1" x14ac:dyDescent="0.2">
      <c r="C37" s="172"/>
      <c r="D37" s="172"/>
      <c r="E37" s="172"/>
      <c r="F37" s="172"/>
      <c r="G37" s="172"/>
      <c r="H37" s="172"/>
      <c r="I37" s="172"/>
      <c r="J37" s="172"/>
      <c r="K37" s="172"/>
      <c r="Q37" s="172"/>
      <c r="R37" s="172"/>
    </row>
    <row r="38" spans="2:18" ht="20.25" customHeight="1" thickBot="1" x14ac:dyDescent="0.25">
      <c r="B38" s="394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4"/>
      <c r="O38" s="394"/>
      <c r="P38" s="394"/>
      <c r="Q38" s="172"/>
      <c r="R38" s="172"/>
    </row>
    <row r="39" spans="2:18" ht="20.25" customHeight="1" thickTop="1" x14ac:dyDescent="0.2">
      <c r="B39" s="172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172"/>
      <c r="O39" s="172"/>
      <c r="P39" s="172"/>
      <c r="Q39" s="172"/>
      <c r="R39" s="172"/>
    </row>
    <row r="40" spans="2:18" ht="20.25" customHeight="1" thickBot="1" x14ac:dyDescent="0.25">
      <c r="B40" s="171" t="s">
        <v>211</v>
      </c>
      <c r="Q40" s="172"/>
      <c r="R40" s="172"/>
    </row>
    <row r="41" spans="2:18" ht="20.25" customHeight="1" x14ac:dyDescent="0.2">
      <c r="B41" s="171" t="s">
        <v>268</v>
      </c>
      <c r="C41" s="220" t="s">
        <v>189</v>
      </c>
      <c r="D41" s="221" t="s">
        <v>190</v>
      </c>
      <c r="E41" s="221" t="s">
        <v>191</v>
      </c>
      <c r="F41" s="221" t="s">
        <v>192</v>
      </c>
      <c r="G41" s="221" t="s">
        <v>193</v>
      </c>
      <c r="H41" s="221" t="s">
        <v>194</v>
      </c>
      <c r="I41" s="221" t="s">
        <v>195</v>
      </c>
      <c r="J41" s="222" t="s">
        <v>196</v>
      </c>
    </row>
    <row r="42" spans="2:18" s="399" customFormat="1" ht="20.25" customHeight="1" thickBot="1" x14ac:dyDescent="0.25">
      <c r="C42" s="400" t="str">
        <f>IFERROR(IF('Organochlorine calcs'!L189="","",IF('Organochlorine calcs'!L189=0,0,(ROUND('Organochlorine calcs'!L189,3-1-INT(LOG10(ABS('Organochlorine calcs'!L189))))))),"")</f>
        <v/>
      </c>
      <c r="D42" s="200" t="str">
        <f>IFERROR(IF('Organochlorine calcs'!M189="","",IF('Organochlorine calcs'!M189=0,0,(ROUND('Organochlorine calcs'!M189,3-1-INT(LOG10(ABS('Organochlorine calcs'!M189))))))),"")</f>
        <v/>
      </c>
      <c r="E42" s="200" t="str">
        <f>IFERROR(IF('Organochlorine calcs'!N189="","",IF('Organochlorine calcs'!N189=0,0,(ROUND('Organochlorine calcs'!N189,3-1-INT(LOG10(ABS('Organochlorine calcs'!N189))))))),"")</f>
        <v/>
      </c>
      <c r="F42" s="200" t="str">
        <f>IFERROR(IF('Organochlorine calcs'!O189="","",IF('Organochlorine calcs'!O189=0,0,(ROUND('Organochlorine calcs'!O189,3-1-INT(LOG10(ABS('Organochlorine calcs'!O189))))))),"")</f>
        <v/>
      </c>
      <c r="G42" s="200" t="str">
        <f>IFERROR(IF('Organochlorine calcs'!P189="","",IF('Organochlorine calcs'!P189=0,0,(ROUND('Organochlorine calcs'!P189,3-1-INT(LOG10(ABS('Organochlorine calcs'!P189))))))),"")</f>
        <v/>
      </c>
      <c r="H42" s="200" t="str">
        <f>IFERROR(IF('Organochlorine calcs'!Q189="","",IF('Organochlorine calcs'!Q189=0,0,(ROUND('Organochlorine calcs'!Q189,3-1-INT(LOG10(ABS('Organochlorine calcs'!Q189))))))),"")</f>
        <v/>
      </c>
      <c r="I42" s="200" t="str">
        <f>IFERROR(IF('Organochlorine calcs'!R189="","",IF('Organochlorine calcs'!R189=0,0,(ROUND('Organochlorine calcs'!R189,3-1-INT(LOG10(ABS('Organochlorine calcs'!R189))))))),"")</f>
        <v/>
      </c>
      <c r="J42" s="201" t="str">
        <f>IFERROR(IF('Organochlorine calcs'!S189="","",IF('Organochlorine calcs'!S189=0,0,(ROUND('Organochlorine calcs'!S189,3-1-INT(LOG10(ABS('Organochlorine calcs'!S189))))))),"")</f>
        <v/>
      </c>
    </row>
    <row r="43" spans="2:18" ht="20.25" customHeight="1" thickBot="1" x14ac:dyDescent="0.25">
      <c r="C43" s="172"/>
      <c r="D43" s="172"/>
      <c r="E43" s="172"/>
      <c r="F43" s="172"/>
      <c r="G43" s="172"/>
      <c r="H43" s="172"/>
      <c r="I43" s="172"/>
      <c r="J43" s="172"/>
      <c r="P43" s="172"/>
      <c r="Q43" s="172"/>
    </row>
    <row r="44" spans="2:18" ht="20.25" customHeight="1" x14ac:dyDescent="0.2">
      <c r="B44" s="171" t="s">
        <v>210</v>
      </c>
      <c r="C44" s="220" t="s">
        <v>214</v>
      </c>
      <c r="D44" s="221" t="s">
        <v>215</v>
      </c>
      <c r="E44" s="221" t="s">
        <v>217</v>
      </c>
      <c r="F44" s="221" t="s">
        <v>218</v>
      </c>
      <c r="G44" s="221" t="s">
        <v>219</v>
      </c>
      <c r="H44" s="221" t="s">
        <v>220</v>
      </c>
      <c r="I44" s="221" t="s">
        <v>221</v>
      </c>
      <c r="J44" s="222" t="s">
        <v>222</v>
      </c>
      <c r="P44" s="172"/>
      <c r="Q44" s="172"/>
    </row>
    <row r="45" spans="2:18" s="399" customFormat="1" ht="20.25" customHeight="1" thickBot="1" x14ac:dyDescent="0.25">
      <c r="C45" s="219" t="str">
        <f>IFERROR(IF('BDE calcs'!L189="","",IF('BDE calcs'!L189=0,0,(ROUND('BDE calcs'!L189,3-1-INT(LOG10(ABS('BDE calcs'!L189))))))),"")</f>
        <v/>
      </c>
      <c r="D45" s="200" t="str">
        <f>IFERROR(IF('BDE calcs'!M189="","",IF('BDE calcs'!M189=0,0,(ROUND('BDE calcs'!M189,3-1-INT(LOG10(ABS('BDE calcs'!M189))))))),"")</f>
        <v/>
      </c>
      <c r="E45" s="200" t="str">
        <f>IFERROR(IF('BDE calcs'!N189="","",IF('BDE calcs'!N189=0,0,(ROUND('BDE calcs'!N189,3-1-INT(LOG10(ABS('BDE calcs'!N189))))))),"")</f>
        <v/>
      </c>
      <c r="F45" s="200" t="str">
        <f>IFERROR(IF('BDE calcs'!O189="","",IF('BDE calcs'!O189=0,0,(ROUND('BDE calcs'!O189,3-1-INT(LOG10(ABS('BDE calcs'!O189))))))),"")</f>
        <v/>
      </c>
      <c r="G45" s="200" t="str">
        <f>IFERROR(IF('BDE calcs'!P189="","",IF('BDE calcs'!P189=0,0,(ROUND('BDE calcs'!P189,3-1-INT(LOG10(ABS('BDE calcs'!P189))))))),"")</f>
        <v/>
      </c>
      <c r="H45" s="200" t="str">
        <f>IFERROR(IF('BDE calcs'!Q189="","",IF('BDE calcs'!Q189=0,0,(ROUND('BDE calcs'!Q189,3-1-INT(LOG10(ABS('BDE calcs'!Q189))))))),"")</f>
        <v/>
      </c>
      <c r="I45" s="200" t="str">
        <f>IFERROR(IF('BDE calcs'!S189="","",IF('BDE calcs'!S189=0,0,(ROUND('BDE calcs'!S189,3-1-INT(LOG10(ABS('BDE calcs'!S189))))))),"")</f>
        <v/>
      </c>
      <c r="J45" s="201" t="str">
        <f>IFERROR(IF('BDE calcs'!T189="","",IF('BDE calcs'!T189=0,0,(ROUND('BDE calcs'!T189,3-1-INT(LOG10(ABS('BDE calcs'!T189))))))),"")</f>
        <v/>
      </c>
      <c r="P45" s="397"/>
      <c r="Q45" s="397"/>
    </row>
    <row r="46" spans="2:18" ht="20.25" customHeight="1" thickBot="1" x14ac:dyDescent="0.25">
      <c r="C46" s="172"/>
      <c r="D46" s="172"/>
      <c r="E46" s="172"/>
      <c r="F46" s="172"/>
      <c r="G46" s="172"/>
      <c r="H46" s="172"/>
      <c r="I46" s="172"/>
      <c r="J46" s="172"/>
      <c r="P46" s="172"/>
      <c r="Q46" s="172"/>
    </row>
    <row r="47" spans="2:18" ht="20.25" customHeight="1" x14ac:dyDescent="0.2">
      <c r="B47" s="171" t="s">
        <v>210</v>
      </c>
      <c r="C47" s="220" t="s">
        <v>216</v>
      </c>
      <c r="D47" s="221" t="s">
        <v>223</v>
      </c>
      <c r="E47" s="222" t="s">
        <v>224</v>
      </c>
      <c r="H47" s="259" t="s">
        <v>370</v>
      </c>
      <c r="K47" s="172"/>
      <c r="L47" s="172"/>
    </row>
    <row r="48" spans="2:18" s="399" customFormat="1" ht="20.25" customHeight="1" thickBot="1" x14ac:dyDescent="0.25">
      <c r="C48" s="219" t="str">
        <f>IFERROR(IF('BDE calcs'!U189="","",IF('BDE calcs'!U189=0,0,(ROUND('BDE calcs'!U189,3-1-INT(LOG10(ABS('BDE calcs'!U189))))))),"")</f>
        <v/>
      </c>
      <c r="D48" s="200" t="str">
        <f>IFERROR(IF('BDE calcs'!V189="","",IF('BDE calcs'!V189=0,0,(ROUND('BDE calcs'!V189,3-1-INT(LOG10(ABS('BDE calcs'!V189))))))),"")</f>
        <v/>
      </c>
      <c r="E48" s="201" t="str">
        <f>IFERROR(IF('BDE calcs'!W189="","",IF('BDE calcs'!W189=0,0,(ROUND('BDE calcs'!W189,3-1-INT(LOG10(ABS('BDE calcs'!W189))))))),"")</f>
        <v/>
      </c>
      <c r="H48" s="401" t="str">
        <f>IFERROR(IF('BDE calcs'!R189="","",IF('BDE calcs'!R189=0,0,(ROUND('BDE calcs'!R189,3-1-INT(LOG10(ABS('BDE calcs'!R189))))))),"")</f>
        <v/>
      </c>
      <c r="K48" s="397"/>
      <c r="L48" s="397"/>
    </row>
    <row r="49" spans="3:18" ht="20.25" customHeight="1" x14ac:dyDescent="0.2">
      <c r="C49" s="172"/>
      <c r="D49" s="172"/>
      <c r="E49" s="172"/>
      <c r="F49" s="172"/>
      <c r="G49" s="172"/>
      <c r="H49" s="172"/>
      <c r="I49" s="172"/>
      <c r="J49" s="172"/>
      <c r="K49" s="172"/>
      <c r="Q49" s="172"/>
      <c r="R49" s="172"/>
    </row>
    <row r="50" spans="3:18" x14ac:dyDescent="0.2">
      <c r="C50" s="172"/>
      <c r="F50" s="172"/>
    </row>
    <row r="51" spans="3:18" x14ac:dyDescent="0.2">
      <c r="C51" s="172"/>
      <c r="F51" s="172"/>
    </row>
    <row r="52" spans="3:18" x14ac:dyDescent="0.2">
      <c r="C52" s="172"/>
      <c r="I52" s="172"/>
    </row>
    <row r="53" spans="3:18" x14ac:dyDescent="0.2">
      <c r="C53" s="172"/>
      <c r="D53" s="172"/>
      <c r="E53" s="172"/>
      <c r="F53" s="172"/>
      <c r="G53" s="172"/>
      <c r="H53" s="172"/>
      <c r="I53" s="172"/>
    </row>
  </sheetData>
  <sheetProtection password="D3E8" sheet="1" objects="1" scenarios="1"/>
  <mergeCells count="2">
    <mergeCell ref="H3:I3"/>
    <mergeCell ref="H4:I9"/>
  </mergeCells>
  <dataValidations disablePrompts="1" count="1">
    <dataValidation type="decimal" operator="greaterThanOrEqual" allowBlank="1" showInputMessage="1" showErrorMessage="1" sqref="F4:F10 F1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 tint="-0.34998626667073579"/>
  </sheetPr>
  <dimension ref="A1:CD2"/>
  <sheetViews>
    <sheetView zoomScale="85" zoomScaleNormal="85" workbookViewId="0">
      <selection activeCell="J27" sqref="J27"/>
    </sheetView>
  </sheetViews>
  <sheetFormatPr defaultRowHeight="15" x14ac:dyDescent="0.2"/>
  <cols>
    <col min="1" max="1" width="13.109375" customWidth="1"/>
    <col min="14" max="14" width="11.21875" bestFit="1" customWidth="1"/>
  </cols>
  <sheetData>
    <row r="1" spans="1:82" ht="15.75" x14ac:dyDescent="0.25">
      <c r="A1" s="249" t="s">
        <v>320</v>
      </c>
      <c r="B1" s="250" t="s">
        <v>321</v>
      </c>
      <c r="C1" s="250" t="s">
        <v>322</v>
      </c>
      <c r="D1" s="250" t="s">
        <v>323</v>
      </c>
      <c r="E1" s="250" t="s">
        <v>324</v>
      </c>
      <c r="F1" s="250" t="s">
        <v>325</v>
      </c>
      <c r="G1" s="250" t="s">
        <v>326</v>
      </c>
      <c r="H1" s="250" t="s">
        <v>327</v>
      </c>
      <c r="I1" s="250" t="s">
        <v>328</v>
      </c>
      <c r="J1" s="250" t="s">
        <v>329</v>
      </c>
      <c r="K1" s="250" t="s">
        <v>256</v>
      </c>
      <c r="L1" s="250" t="s">
        <v>257</v>
      </c>
      <c r="M1" s="250" t="s">
        <v>330</v>
      </c>
      <c r="N1" s="250" t="s">
        <v>101</v>
      </c>
      <c r="O1" s="250" t="s">
        <v>331</v>
      </c>
      <c r="P1" s="250" t="s">
        <v>228</v>
      </c>
      <c r="Q1" s="250" t="s">
        <v>229</v>
      </c>
      <c r="R1" s="250" t="s">
        <v>230</v>
      </c>
      <c r="S1" s="250" t="s">
        <v>232</v>
      </c>
      <c r="T1" s="250" t="s">
        <v>332</v>
      </c>
      <c r="U1" s="250" t="s">
        <v>233</v>
      </c>
      <c r="V1" s="250" t="s">
        <v>234</v>
      </c>
      <c r="W1" s="250" t="s">
        <v>235</v>
      </c>
      <c r="X1" s="250" t="s">
        <v>236</v>
      </c>
      <c r="Y1" s="250" t="s">
        <v>237</v>
      </c>
      <c r="Z1" s="250" t="s">
        <v>113</v>
      </c>
      <c r="AA1" s="250" t="s">
        <v>333</v>
      </c>
      <c r="AB1" s="250" t="s">
        <v>334</v>
      </c>
      <c r="AC1" s="250" t="s">
        <v>115</v>
      </c>
      <c r="AD1" s="250" t="s">
        <v>335</v>
      </c>
      <c r="AE1" s="250" t="s">
        <v>336</v>
      </c>
      <c r="AF1" s="250" t="s">
        <v>337</v>
      </c>
      <c r="AG1" s="250" t="s">
        <v>338</v>
      </c>
      <c r="AH1" s="250" t="s">
        <v>339</v>
      </c>
      <c r="AI1" s="250" t="s">
        <v>340</v>
      </c>
      <c r="AJ1" s="250" t="s">
        <v>341</v>
      </c>
      <c r="AK1" s="250" t="s">
        <v>342</v>
      </c>
      <c r="AL1" s="250" t="s">
        <v>343</v>
      </c>
      <c r="AM1" s="250" t="s">
        <v>344</v>
      </c>
      <c r="AN1" s="250" t="s">
        <v>345</v>
      </c>
      <c r="AO1" s="250" t="s">
        <v>346</v>
      </c>
      <c r="AP1" s="250" t="s">
        <v>347</v>
      </c>
      <c r="AQ1" s="250" t="s">
        <v>348</v>
      </c>
      <c r="AR1" s="250" t="s">
        <v>349</v>
      </c>
      <c r="AS1" s="250" t="s">
        <v>350</v>
      </c>
      <c r="AT1" s="250" t="s">
        <v>351</v>
      </c>
      <c r="AU1" s="250" t="s">
        <v>352</v>
      </c>
      <c r="AV1" s="250" t="s">
        <v>353</v>
      </c>
      <c r="AW1" s="250" t="s">
        <v>354</v>
      </c>
      <c r="AX1" s="250" t="s">
        <v>355</v>
      </c>
      <c r="AY1" s="250" t="s">
        <v>356</v>
      </c>
      <c r="AZ1" s="250" t="s">
        <v>357</v>
      </c>
      <c r="BA1" s="250" t="s">
        <v>358</v>
      </c>
      <c r="BB1" s="250" t="s">
        <v>359</v>
      </c>
      <c r="BC1" s="250" t="s">
        <v>360</v>
      </c>
      <c r="BD1" s="250" t="s">
        <v>361</v>
      </c>
      <c r="BE1" s="250" t="s">
        <v>362</v>
      </c>
      <c r="BF1" s="250" t="s">
        <v>363</v>
      </c>
      <c r="BG1" s="250" t="s">
        <v>364</v>
      </c>
      <c r="BH1" s="250" t="s">
        <v>365</v>
      </c>
      <c r="BI1" s="250" t="s">
        <v>366</v>
      </c>
      <c r="BJ1" s="250" t="s">
        <v>189</v>
      </c>
      <c r="BK1" s="250" t="s">
        <v>190</v>
      </c>
      <c r="BL1" s="250" t="s">
        <v>191</v>
      </c>
      <c r="BM1" s="250" t="s">
        <v>192</v>
      </c>
      <c r="BN1" s="250" t="s">
        <v>193</v>
      </c>
      <c r="BO1" s="250" t="s">
        <v>367</v>
      </c>
      <c r="BP1" s="250" t="s">
        <v>368</v>
      </c>
      <c r="BQ1" s="250" t="s">
        <v>369</v>
      </c>
      <c r="BR1" s="250" t="s">
        <v>214</v>
      </c>
      <c r="BS1" s="250" t="s">
        <v>215</v>
      </c>
      <c r="BT1" s="250" t="s">
        <v>217</v>
      </c>
      <c r="BU1" s="250" t="s">
        <v>218</v>
      </c>
      <c r="BV1" s="250" t="s">
        <v>219</v>
      </c>
      <c r="BW1" s="250" t="s">
        <v>220</v>
      </c>
      <c r="BX1" s="250" t="s">
        <v>370</v>
      </c>
      <c r="BY1" s="250" t="s">
        <v>221</v>
      </c>
      <c r="BZ1" s="250" t="s">
        <v>222</v>
      </c>
      <c r="CA1" s="250" t="s">
        <v>216</v>
      </c>
      <c r="CB1" s="250" t="s">
        <v>223</v>
      </c>
      <c r="CC1" s="250" t="s">
        <v>224</v>
      </c>
      <c r="CD1" s="250" t="s">
        <v>371</v>
      </c>
    </row>
    <row r="2" spans="1:82" ht="15.75" x14ac:dyDescent="0.25">
      <c r="A2" s="405" t="str">
        <f>'PR details'!C3</f>
        <v>MLP/2015/00094</v>
      </c>
      <c r="B2" s="251">
        <f>'PR details'!C15</f>
        <v>5.5</v>
      </c>
      <c r="C2" s="252">
        <f>'PR details'!D15</f>
        <v>1.492</v>
      </c>
      <c r="D2" s="252">
        <f>'PR details'!E15</f>
        <v>5.62E-2</v>
      </c>
      <c r="E2" s="252">
        <f>'PR details'!F15</f>
        <v>6.173</v>
      </c>
      <c r="F2" s="252">
        <f>'PR details'!G15</f>
        <v>3.9580000000000002</v>
      </c>
      <c r="G2" s="252">
        <f>'PR details'!H15</f>
        <v>4.2500000000000003E-2</v>
      </c>
      <c r="H2" s="252">
        <f>'PR details'!I15</f>
        <v>2.29</v>
      </c>
      <c r="I2" s="252">
        <f>'PR details'!J15</f>
        <v>12.23</v>
      </c>
      <c r="J2" s="252">
        <f>'PR details'!K15</f>
        <v>17.62</v>
      </c>
      <c r="K2" s="252">
        <f>'PR details'!L15</f>
        <v>6.2100000000000002E-4</v>
      </c>
      <c r="L2" s="252">
        <f>'PR details'!M15</f>
        <v>1.8799999999999999E-3</v>
      </c>
      <c r="M2" s="253">
        <f>'PR details'!D21</f>
        <v>6.37</v>
      </c>
      <c r="N2" s="253">
        <f>'PR details'!E21</f>
        <v>67.2</v>
      </c>
      <c r="O2" s="253">
        <f>'PR details'!F21</f>
        <v>53.5</v>
      </c>
      <c r="P2" s="253">
        <f>'PR details'!G21</f>
        <v>64</v>
      </c>
      <c r="Q2" s="253">
        <f>'PR details'!H21</f>
        <v>89.1</v>
      </c>
      <c r="R2" s="253">
        <f>'PR details'!I21</f>
        <v>67.2</v>
      </c>
      <c r="S2" s="253">
        <f>'PR details'!K21</f>
        <v>49.7</v>
      </c>
      <c r="T2" s="253">
        <f>'PR details'!J21</f>
        <v>48.9</v>
      </c>
      <c r="U2" s="253">
        <f>'PR details'!L21</f>
        <v>29.9</v>
      </c>
      <c r="V2" s="253">
        <f>'PR details'!M21</f>
        <v>290</v>
      </c>
      <c r="W2" s="253">
        <f>'PR details'!N21</f>
        <v>184</v>
      </c>
      <c r="X2" s="253">
        <f>'PR details'!C24</f>
        <v>399</v>
      </c>
      <c r="Y2" s="253">
        <f>'PR details'!D24</f>
        <v>539</v>
      </c>
      <c r="Z2" s="253">
        <f>'PR details'!E24</f>
        <v>50.3</v>
      </c>
      <c r="AA2" s="253">
        <f>'PR details'!F24</f>
        <v>11.4</v>
      </c>
      <c r="AB2" s="253">
        <f>'PR details'!G24</f>
        <v>140</v>
      </c>
      <c r="AC2" s="253">
        <f>'PR details'!H24</f>
        <v>68.5</v>
      </c>
      <c r="AD2" s="253">
        <f>'PR details'!I24</f>
        <v>41.7</v>
      </c>
      <c r="AE2" s="253">
        <f>'PR details'!J24</f>
        <v>110</v>
      </c>
      <c r="AF2" s="253">
        <f>'PR details'!K24</f>
        <v>17.7</v>
      </c>
      <c r="AG2" s="253">
        <f>'PR details'!L24</f>
        <v>136</v>
      </c>
      <c r="AH2" s="253">
        <f>'PR details'!M24</f>
        <v>125</v>
      </c>
      <c r="AI2" s="253">
        <f>'PR details'!N24</f>
        <v>158</v>
      </c>
      <c r="AJ2" s="253" t="str">
        <f>'PR details'!C36</f>
        <v/>
      </c>
      <c r="AK2" s="253" t="str">
        <f>'PR details'!H36</f>
        <v/>
      </c>
      <c r="AL2" s="253" t="str">
        <f>'PR details'!C30</f>
        <v/>
      </c>
      <c r="AM2" s="253" t="str">
        <f>'PR details'!F30</f>
        <v/>
      </c>
      <c r="AN2" s="253" t="str">
        <f>'PR details'!H30</f>
        <v/>
      </c>
      <c r="AO2" s="253" t="str">
        <f>'PR details'!C33</f>
        <v/>
      </c>
      <c r="AP2" s="253" t="str">
        <f>'PR details'!G33</f>
        <v/>
      </c>
      <c r="AQ2" s="253" t="str">
        <f>'PR details'!D30</f>
        <v/>
      </c>
      <c r="AR2" s="253" t="str">
        <f>'PR details'!E30</f>
        <v/>
      </c>
      <c r="AS2" s="253" t="str">
        <f>'PR details'!G30</f>
        <v/>
      </c>
      <c r="AT2" s="253" t="str">
        <f>'PR details'!I30</f>
        <v/>
      </c>
      <c r="AU2" s="253" t="str">
        <f>'PR details'!J30</f>
        <v/>
      </c>
      <c r="AV2" s="253" t="str">
        <f>'PR details'!K30</f>
        <v/>
      </c>
      <c r="AW2" s="253" t="str">
        <f>'PR details'!D33</f>
        <v/>
      </c>
      <c r="AX2" s="253" t="str">
        <f>'PR details'!E33</f>
        <v/>
      </c>
      <c r="AY2" s="253" t="str">
        <f>'PR details'!F33</f>
        <v/>
      </c>
      <c r="AZ2" s="253" t="str">
        <f>'PR details'!H33</f>
        <v/>
      </c>
      <c r="BA2" s="253" t="str">
        <f>'PR details'!I33</f>
        <v/>
      </c>
      <c r="BB2" s="253" t="str">
        <f>'PR details'!J33</f>
        <v/>
      </c>
      <c r="BC2" s="253" t="str">
        <f>'PR details'!K33</f>
        <v/>
      </c>
      <c r="BD2" s="253" t="str">
        <f>'PR details'!D36</f>
        <v/>
      </c>
      <c r="BE2" s="253" t="str">
        <f>'PR details'!E36</f>
        <v/>
      </c>
      <c r="BF2" s="253" t="str">
        <f>'PR details'!F36</f>
        <v/>
      </c>
      <c r="BG2" s="253" t="str">
        <f>'PR details'!G36</f>
        <v/>
      </c>
      <c r="BH2" s="253" t="str">
        <f>'PR details'!I36</f>
        <v/>
      </c>
      <c r="BI2" s="253" t="str">
        <f>'PR details'!K36</f>
        <v/>
      </c>
      <c r="BJ2" s="253" t="str">
        <f>'PR details'!C42</f>
        <v/>
      </c>
      <c r="BK2" s="253" t="str">
        <f>'PR details'!D42</f>
        <v/>
      </c>
      <c r="BL2" s="253" t="str">
        <f>'PR details'!E42</f>
        <v/>
      </c>
      <c r="BM2" s="253" t="str">
        <f>'PR details'!F42</f>
        <v/>
      </c>
      <c r="BN2" s="253" t="str">
        <f>'PR details'!G42</f>
        <v/>
      </c>
      <c r="BO2" s="253" t="str">
        <f>'PR details'!H42</f>
        <v/>
      </c>
      <c r="BP2" s="253" t="str">
        <f>'PR details'!I42</f>
        <v/>
      </c>
      <c r="BQ2" s="253" t="str">
        <f>'PR details'!J42</f>
        <v/>
      </c>
      <c r="BR2" s="253" t="str">
        <f>'PR details'!C45</f>
        <v/>
      </c>
      <c r="BS2" s="253" t="str">
        <f>'PR details'!D45</f>
        <v/>
      </c>
      <c r="BT2" s="253" t="str">
        <f>'PR details'!E45</f>
        <v/>
      </c>
      <c r="BU2" s="253" t="str">
        <f>'PR details'!F45</f>
        <v/>
      </c>
      <c r="BV2" s="253" t="str">
        <f>'PR details'!G45</f>
        <v/>
      </c>
      <c r="BW2" s="253" t="str">
        <f>'PR details'!H45</f>
        <v/>
      </c>
      <c r="BX2" s="253" t="str">
        <f>'PR details'!H48</f>
        <v/>
      </c>
      <c r="BY2" s="253" t="str">
        <f>'PR details'!I45</f>
        <v/>
      </c>
      <c r="BZ2" s="253" t="str">
        <f>'PR details'!J45</f>
        <v/>
      </c>
      <c r="CA2" s="253" t="str">
        <f>'PR details'!C48</f>
        <v/>
      </c>
      <c r="CB2" s="253" t="str">
        <f>'PR details'!D48</f>
        <v/>
      </c>
      <c r="CC2" s="253" t="str">
        <f>'PR details'!E48</f>
        <v/>
      </c>
      <c r="CD2" s="253"/>
    </row>
  </sheetData>
  <sheetProtection password="D3E8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B1:BD42"/>
  <sheetViews>
    <sheetView tabSelected="1" zoomScale="70" zoomScaleNormal="70" workbookViewId="0">
      <selection activeCell="N9" sqref="N9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25.77734375" style="11" customWidth="1"/>
    <col min="5" max="5" width="2.88671875" style="11" customWidth="1"/>
    <col min="6" max="6" width="9.5546875" style="11" customWidth="1"/>
    <col min="7" max="7" width="3.21875" style="11" customWidth="1"/>
    <col min="8" max="10" width="14.6640625" style="11" customWidth="1"/>
    <col min="11" max="11" width="44.21875" style="11" customWidth="1"/>
    <col min="12" max="12" width="14.6640625" style="190" customWidth="1"/>
    <col min="13" max="13" width="17.6640625" style="11" customWidth="1"/>
    <col min="14" max="55" width="14.6640625" style="11" customWidth="1"/>
    <col min="56" max="56" width="3.33203125" style="11" customWidth="1"/>
    <col min="57" max="57" width="14.6640625" style="11" customWidth="1"/>
    <col min="58" max="58" width="6.21875" style="11" customWidth="1"/>
    <col min="59" max="16384" width="8.88671875" style="11"/>
  </cols>
  <sheetData>
    <row r="1" spans="2:56" ht="12" customHeight="1" x14ac:dyDescent="0.2"/>
    <row r="2" spans="2:56" ht="20.100000000000001" customHeight="1" x14ac:dyDescent="0.2">
      <c r="B2" s="37" t="s">
        <v>73</v>
      </c>
    </row>
    <row r="3" spans="2:56" ht="20.100000000000001" customHeight="1" x14ac:dyDescent="0.2">
      <c r="B3" s="37"/>
    </row>
    <row r="4" spans="2:56" ht="20.100000000000001" customHeight="1" thickBot="1" x14ac:dyDescent="0.25">
      <c r="B4" s="22" t="s">
        <v>40</v>
      </c>
      <c r="H4" s="38" t="s">
        <v>75</v>
      </c>
    </row>
    <row r="5" spans="2:56" ht="20.100000000000001" customHeight="1" thickBot="1" x14ac:dyDescent="0.25">
      <c r="B5" s="23" t="s">
        <v>185</v>
      </c>
      <c r="G5" s="12"/>
      <c r="H5" s="13"/>
      <c r="I5" s="13"/>
      <c r="J5" s="13"/>
      <c r="K5" s="13"/>
      <c r="L5" s="191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4"/>
    </row>
    <row r="6" spans="2:56" ht="20.100000000000001" customHeight="1" x14ac:dyDescent="0.2">
      <c r="B6" s="23" t="s">
        <v>85</v>
      </c>
      <c r="G6" s="15"/>
      <c r="H6" s="473" t="s">
        <v>38</v>
      </c>
      <c r="I6" s="476" t="s">
        <v>52</v>
      </c>
      <c r="J6" s="470" t="s">
        <v>63</v>
      </c>
      <c r="K6" s="473" t="s">
        <v>392</v>
      </c>
      <c r="L6" s="479" t="s">
        <v>391</v>
      </c>
      <c r="M6" s="467" t="s">
        <v>77</v>
      </c>
      <c r="N6" s="464" t="s">
        <v>74</v>
      </c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5"/>
      <c r="AZ6" s="465"/>
      <c r="BA6" s="465"/>
      <c r="BB6" s="465"/>
      <c r="BC6" s="466"/>
      <c r="BD6" s="16"/>
    </row>
    <row r="7" spans="2:56" ht="20.100000000000001" customHeight="1" x14ac:dyDescent="0.2">
      <c r="B7" s="23" t="s">
        <v>86</v>
      </c>
      <c r="G7" s="15"/>
      <c r="H7" s="474"/>
      <c r="I7" s="477"/>
      <c r="J7" s="471"/>
      <c r="K7" s="474"/>
      <c r="L7" s="480"/>
      <c r="M7" s="468"/>
      <c r="N7" s="234">
        <v>-5.5</v>
      </c>
      <c r="O7" s="235">
        <v>-5</v>
      </c>
      <c r="P7" s="235">
        <v>-4.5</v>
      </c>
      <c r="Q7" s="236">
        <v>-4</v>
      </c>
      <c r="R7" s="236">
        <v>-3.5</v>
      </c>
      <c r="S7" s="236">
        <v>-3</v>
      </c>
      <c r="T7" s="235">
        <v>-2.5</v>
      </c>
      <c r="U7" s="235">
        <v>-2</v>
      </c>
      <c r="V7" s="235">
        <v>-1.5</v>
      </c>
      <c r="W7" s="236">
        <v>-1</v>
      </c>
      <c r="X7" s="236">
        <v>-0.5</v>
      </c>
      <c r="Y7" s="236">
        <v>0</v>
      </c>
      <c r="Z7" s="235">
        <v>0.5</v>
      </c>
      <c r="AA7" s="235">
        <v>1</v>
      </c>
      <c r="AB7" s="236">
        <v>1.5</v>
      </c>
      <c r="AC7" s="236">
        <v>2</v>
      </c>
      <c r="AD7" s="236">
        <v>2.5</v>
      </c>
      <c r="AE7" s="235">
        <v>3</v>
      </c>
      <c r="AF7" s="235">
        <v>3.5</v>
      </c>
      <c r="AG7" s="235">
        <v>4</v>
      </c>
      <c r="AH7" s="236">
        <v>4.5</v>
      </c>
      <c r="AI7" s="236">
        <v>5</v>
      </c>
      <c r="AJ7" s="236">
        <v>5.5</v>
      </c>
      <c r="AK7" s="235">
        <v>6</v>
      </c>
      <c r="AL7" s="236">
        <v>6.5</v>
      </c>
      <c r="AM7" s="237">
        <v>7</v>
      </c>
      <c r="AN7" s="237">
        <v>7.5</v>
      </c>
      <c r="AO7" s="238">
        <v>8</v>
      </c>
      <c r="AP7" s="238">
        <v>8.5</v>
      </c>
      <c r="AQ7" s="237">
        <v>9</v>
      </c>
      <c r="AR7" s="237">
        <v>9.5</v>
      </c>
      <c r="AS7" s="237">
        <v>10</v>
      </c>
      <c r="AT7" s="237">
        <v>10.5</v>
      </c>
      <c r="AU7" s="237">
        <v>11</v>
      </c>
      <c r="AV7" s="237">
        <v>11.5</v>
      </c>
      <c r="AW7" s="237">
        <v>12</v>
      </c>
      <c r="AX7" s="237">
        <v>12.5</v>
      </c>
      <c r="AY7" s="238">
        <v>13</v>
      </c>
      <c r="AZ7" s="238">
        <v>13.5</v>
      </c>
      <c r="BA7" s="237">
        <v>14</v>
      </c>
      <c r="BB7" s="237">
        <v>14.5</v>
      </c>
      <c r="BC7" s="239" t="s">
        <v>269</v>
      </c>
      <c r="BD7" s="16"/>
    </row>
    <row r="8" spans="2:56" ht="19.5" customHeight="1" thickBot="1" x14ac:dyDescent="0.25">
      <c r="B8" s="23" t="s">
        <v>376</v>
      </c>
      <c r="G8" s="15"/>
      <c r="H8" s="475"/>
      <c r="I8" s="478"/>
      <c r="J8" s="472"/>
      <c r="K8" s="475"/>
      <c r="L8" s="481"/>
      <c r="M8" s="469"/>
      <c r="N8" s="91" t="s">
        <v>270</v>
      </c>
      <c r="O8" s="92" t="s">
        <v>271</v>
      </c>
      <c r="P8" s="92" t="s">
        <v>272</v>
      </c>
      <c r="Q8" s="93" t="s">
        <v>273</v>
      </c>
      <c r="R8" s="93" t="s">
        <v>274</v>
      </c>
      <c r="S8" s="93" t="s">
        <v>275</v>
      </c>
      <c r="T8" s="92" t="s">
        <v>276</v>
      </c>
      <c r="U8" s="92" t="s">
        <v>277</v>
      </c>
      <c r="V8" s="92" t="s">
        <v>278</v>
      </c>
      <c r="W8" s="93" t="s">
        <v>279</v>
      </c>
      <c r="X8" s="93" t="s">
        <v>280</v>
      </c>
      <c r="Y8" s="93" t="s">
        <v>281</v>
      </c>
      <c r="Z8" s="92" t="s">
        <v>282</v>
      </c>
      <c r="AA8" s="92" t="s">
        <v>283</v>
      </c>
      <c r="AB8" s="93" t="s">
        <v>284</v>
      </c>
      <c r="AC8" s="93" t="s">
        <v>285</v>
      </c>
      <c r="AD8" s="93" t="s">
        <v>286</v>
      </c>
      <c r="AE8" s="92" t="s">
        <v>287</v>
      </c>
      <c r="AF8" s="92" t="s">
        <v>288</v>
      </c>
      <c r="AG8" s="92" t="s">
        <v>289</v>
      </c>
      <c r="AH8" s="93" t="s">
        <v>290</v>
      </c>
      <c r="AI8" s="93" t="s">
        <v>291</v>
      </c>
      <c r="AJ8" s="93" t="s">
        <v>292</v>
      </c>
      <c r="AK8" s="92" t="s">
        <v>293</v>
      </c>
      <c r="AL8" s="93" t="s">
        <v>294</v>
      </c>
      <c r="AM8" s="94" t="s">
        <v>295</v>
      </c>
      <c r="AN8" s="94" t="s">
        <v>296</v>
      </c>
      <c r="AO8" s="95" t="s">
        <v>297</v>
      </c>
      <c r="AP8" s="95" t="s">
        <v>299</v>
      </c>
      <c r="AQ8" s="94" t="s">
        <v>298</v>
      </c>
      <c r="AR8" s="94" t="s">
        <v>300</v>
      </c>
      <c r="AS8" s="94" t="s">
        <v>301</v>
      </c>
      <c r="AT8" s="94" t="s">
        <v>302</v>
      </c>
      <c r="AU8" s="94" t="s">
        <v>303</v>
      </c>
      <c r="AV8" s="94" t="s">
        <v>304</v>
      </c>
      <c r="AW8" s="94" t="s">
        <v>305</v>
      </c>
      <c r="AX8" s="94" t="s">
        <v>306</v>
      </c>
      <c r="AY8" s="95" t="s">
        <v>307</v>
      </c>
      <c r="AZ8" s="95" t="s">
        <v>308</v>
      </c>
      <c r="BA8" s="94" t="s">
        <v>309</v>
      </c>
      <c r="BB8" s="94" t="s">
        <v>310</v>
      </c>
      <c r="BC8" s="96" t="s">
        <v>311</v>
      </c>
      <c r="BD8" s="16"/>
    </row>
    <row r="9" spans="2:56" ht="20.100000000000001" customHeight="1" x14ac:dyDescent="0.2">
      <c r="B9" s="23"/>
      <c r="G9" s="15"/>
      <c r="H9" s="282" t="s">
        <v>453</v>
      </c>
      <c r="I9" s="283" t="s">
        <v>0</v>
      </c>
      <c r="J9" s="263">
        <v>1</v>
      </c>
      <c r="K9" s="278" t="s">
        <v>479</v>
      </c>
      <c r="L9" s="24">
        <v>31.855083000121166</v>
      </c>
      <c r="M9" s="275"/>
      <c r="N9" s="25" t="s">
        <v>491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0.14619883040935672</v>
      </c>
      <c r="Z9" s="24">
        <v>0</v>
      </c>
      <c r="AA9" s="24">
        <v>0</v>
      </c>
      <c r="AB9" s="24">
        <v>0</v>
      </c>
      <c r="AC9" s="24">
        <v>0.24026979097391449</v>
      </c>
      <c r="AD9" s="24">
        <v>2.2819246986241986</v>
      </c>
      <c r="AE9" s="24">
        <v>3.9257684257674788</v>
      </c>
      <c r="AF9" s="24">
        <v>5.1817948432879533</v>
      </c>
      <c r="AG9" s="24">
        <v>6.7104272178190598</v>
      </c>
      <c r="AH9" s="24">
        <v>7.8975395124366976</v>
      </c>
      <c r="AI9" s="24">
        <v>9.012242799993567</v>
      </c>
      <c r="AJ9" s="24">
        <v>9.6988227782033221</v>
      </c>
      <c r="AK9" s="24">
        <v>9.7684109144794729</v>
      </c>
      <c r="AL9" s="24">
        <v>9.434829214296176</v>
      </c>
      <c r="AM9" s="24">
        <v>8.3541960545875256</v>
      </c>
      <c r="AN9" s="24">
        <v>6.9406502153772394</v>
      </c>
      <c r="AO9" s="24">
        <v>5.4634675283426004</v>
      </c>
      <c r="AP9" s="24">
        <v>4.0607608227135685</v>
      </c>
      <c r="AQ9" s="24">
        <v>2.9139145862870017</v>
      </c>
      <c r="AR9" s="24">
        <v>1.9879699921002358</v>
      </c>
      <c r="AS9" s="24">
        <v>1.3004064536346025</v>
      </c>
      <c r="AT9" s="24">
        <v>0.94812812174467942</v>
      </c>
      <c r="AU9" s="24">
        <v>0.85171275540304825</v>
      </c>
      <c r="AV9" s="24">
        <v>0.83068054254059187</v>
      </c>
      <c r="AW9" s="24">
        <v>0.74807795692945322</v>
      </c>
      <c r="AX9" s="24">
        <v>0.56923624699207653</v>
      </c>
      <c r="AY9" s="24">
        <v>0.39753658246602386</v>
      </c>
      <c r="AZ9" s="24">
        <v>0.23248918030001897</v>
      </c>
      <c r="BA9" s="240">
        <v>8.9770742799814243E-2</v>
      </c>
      <c r="BB9" s="240">
        <v>1.1998137021859078E-2</v>
      </c>
      <c r="BC9" s="26">
        <v>7.7505446847539266E-4</v>
      </c>
      <c r="BD9" s="16"/>
    </row>
    <row r="10" spans="2:56" ht="20.100000000000001" customHeight="1" x14ac:dyDescent="0.2">
      <c r="B10" s="23"/>
      <c r="G10" s="15"/>
      <c r="H10" s="285" t="s">
        <v>454</v>
      </c>
      <c r="I10" s="263" t="s">
        <v>0</v>
      </c>
      <c r="J10" s="263">
        <v>2</v>
      </c>
      <c r="K10" s="278" t="s">
        <v>480</v>
      </c>
      <c r="L10" s="24">
        <v>32.120026092628834</v>
      </c>
      <c r="M10" s="276"/>
      <c r="N10" s="25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0.44247787610619477</v>
      </c>
      <c r="Z10" s="24">
        <v>0</v>
      </c>
      <c r="AA10" s="24">
        <v>0</v>
      </c>
      <c r="AB10" s="24">
        <v>7.4812497389417903E-4</v>
      </c>
      <c r="AC10" s="24">
        <v>0.49835307995510209</v>
      </c>
      <c r="AD10" s="24">
        <v>2.7192941528978416</v>
      </c>
      <c r="AE10" s="24">
        <v>4.2753333685113581</v>
      </c>
      <c r="AF10" s="24">
        <v>5.2039660794695513</v>
      </c>
      <c r="AG10" s="24">
        <v>6.0288897232502139</v>
      </c>
      <c r="AH10" s="24">
        <v>7.1059975396468369</v>
      </c>
      <c r="AI10" s="24">
        <v>8.2382651992513996</v>
      </c>
      <c r="AJ10" s="24">
        <v>8.9312452635654367</v>
      </c>
      <c r="AK10" s="24">
        <v>9.340152882039968</v>
      </c>
      <c r="AL10" s="24">
        <v>9.4602590725391273</v>
      </c>
      <c r="AM10" s="24">
        <v>8.668537861228188</v>
      </c>
      <c r="AN10" s="24">
        <v>7.3825484149523461</v>
      </c>
      <c r="AO10" s="24">
        <v>5.8886330909763265</v>
      </c>
      <c r="AP10" s="24">
        <v>4.3595440956613212</v>
      </c>
      <c r="AQ10" s="24">
        <v>3.1034816394916191</v>
      </c>
      <c r="AR10" s="24">
        <v>2.1317455008339801</v>
      </c>
      <c r="AS10" s="24">
        <v>1.4265298174778795</v>
      </c>
      <c r="AT10" s="24">
        <v>1.0497165562904949</v>
      </c>
      <c r="AU10" s="24">
        <v>0.91754499010616164</v>
      </c>
      <c r="AV10" s="24">
        <v>0.85797673997240631</v>
      </c>
      <c r="AW10" s="24">
        <v>0.744434874465423</v>
      </c>
      <c r="AX10" s="24">
        <v>0.54829461582301164</v>
      </c>
      <c r="AY10" s="24">
        <v>0.37221320603816888</v>
      </c>
      <c r="AZ10" s="24">
        <v>0.21222526914307185</v>
      </c>
      <c r="BA10" s="240">
        <v>8.0257049190580729E-2</v>
      </c>
      <c r="BB10" s="240">
        <v>1.0650827615065033E-2</v>
      </c>
      <c r="BC10" s="26">
        <v>6.8308852704858163E-4</v>
      </c>
      <c r="BD10" s="16"/>
    </row>
    <row r="11" spans="2:56" ht="20.100000000000001" customHeight="1" x14ac:dyDescent="0.2">
      <c r="B11" s="23"/>
      <c r="G11" s="15"/>
      <c r="H11" s="285" t="s">
        <v>455</v>
      </c>
      <c r="I11" s="263" t="s">
        <v>0</v>
      </c>
      <c r="J11" s="263">
        <v>3</v>
      </c>
      <c r="K11" s="278" t="s">
        <v>479</v>
      </c>
      <c r="L11" s="24">
        <v>36.408485446472618</v>
      </c>
      <c r="M11" s="276"/>
      <c r="N11" s="25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0.18939393939393939</v>
      </c>
      <c r="Y11" s="24">
        <v>0.18939393939393939</v>
      </c>
      <c r="Z11" s="24">
        <v>0</v>
      </c>
      <c r="AA11" s="24">
        <v>0</v>
      </c>
      <c r="AB11" s="24">
        <v>3.6561645112170908E-5</v>
      </c>
      <c r="AC11" s="24">
        <v>0.19417932157705836</v>
      </c>
      <c r="AD11" s="24">
        <v>1.8721779201236786</v>
      </c>
      <c r="AE11" s="24">
        <v>3.4749767905348707</v>
      </c>
      <c r="AF11" s="24">
        <v>4.7129130102494567</v>
      </c>
      <c r="AG11" s="24">
        <v>6.2431179110872383</v>
      </c>
      <c r="AH11" s="24">
        <v>7.836821365796423</v>
      </c>
      <c r="AI11" s="24">
        <v>9.1733593301038105</v>
      </c>
      <c r="AJ11" s="24">
        <v>9.6275855193023183</v>
      </c>
      <c r="AK11" s="24">
        <v>9.9792018708987786</v>
      </c>
      <c r="AL11" s="24">
        <v>9.7225710142786639</v>
      </c>
      <c r="AM11" s="24">
        <v>8.5299856862188115</v>
      </c>
      <c r="AN11" s="24">
        <v>7.1003981989519698</v>
      </c>
      <c r="AO11" s="24">
        <v>5.6544429482695797</v>
      </c>
      <c r="AP11" s="24">
        <v>4.2438499034326327</v>
      </c>
      <c r="AQ11" s="24">
        <v>3.0417208642637723</v>
      </c>
      <c r="AR11" s="24">
        <v>2.084812733430216</v>
      </c>
      <c r="AS11" s="24">
        <v>1.3925782108890135</v>
      </c>
      <c r="AT11" s="24">
        <v>1.0183299147232021</v>
      </c>
      <c r="AU11" s="24">
        <v>0.87830467831165238</v>
      </c>
      <c r="AV11" s="24">
        <v>0.81681249543957379</v>
      </c>
      <c r="AW11" s="24">
        <v>0.72134715834240526</v>
      </c>
      <c r="AX11" s="24">
        <v>0.55447832503041272</v>
      </c>
      <c r="AY11" s="24">
        <v>0.39877570013009167</v>
      </c>
      <c r="AZ11" s="24">
        <v>0.24069910199670574</v>
      </c>
      <c r="BA11" s="240">
        <v>9.443668177697484E-2</v>
      </c>
      <c r="BB11" s="240">
        <v>1.2449993629048625E-2</v>
      </c>
      <c r="BC11" s="26">
        <v>8.4891077865139155E-4</v>
      </c>
      <c r="BD11" s="16"/>
    </row>
    <row r="12" spans="2:56" ht="20.100000000000001" customHeight="1" x14ac:dyDescent="0.2">
      <c r="G12" s="15"/>
      <c r="H12" s="285" t="s">
        <v>456</v>
      </c>
      <c r="I12" s="263" t="s">
        <v>0</v>
      </c>
      <c r="J12" s="263">
        <v>4</v>
      </c>
      <c r="K12" s="278" t="s">
        <v>481</v>
      </c>
      <c r="L12" s="24">
        <v>35.672323759791119</v>
      </c>
      <c r="M12" s="276"/>
      <c r="N12" s="25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0.11389521640091117</v>
      </c>
      <c r="U12" s="24">
        <v>0.11389521640091117</v>
      </c>
      <c r="V12" s="24">
        <v>0.45558086560364469</v>
      </c>
      <c r="W12" s="24">
        <v>0.22779043280182235</v>
      </c>
      <c r="X12" s="24">
        <v>0.22779043280182235</v>
      </c>
      <c r="Y12" s="24">
        <v>0.22779043280182235</v>
      </c>
      <c r="Z12" s="24">
        <v>0.26201381058072265</v>
      </c>
      <c r="AA12" s="24">
        <v>0.64838924983954171</v>
      </c>
      <c r="AB12" s="24">
        <v>0.76805387047683671</v>
      </c>
      <c r="AC12" s="24">
        <v>0.75192932990985795</v>
      </c>
      <c r="AD12" s="24">
        <v>2.8821055161105171</v>
      </c>
      <c r="AE12" s="24">
        <v>4.7086376286341807</v>
      </c>
      <c r="AF12" s="24">
        <v>6.0265963741011959</v>
      </c>
      <c r="AG12" s="24">
        <v>7.0352627170837847</v>
      </c>
      <c r="AH12" s="24">
        <v>7.8163274722613503</v>
      </c>
      <c r="AI12" s="24">
        <v>8.3578417454951239</v>
      </c>
      <c r="AJ12" s="24">
        <v>8.5909587137949348</v>
      </c>
      <c r="AK12" s="24">
        <v>8.6018348071930735</v>
      </c>
      <c r="AL12" s="24">
        <v>8.4089314126679326</v>
      </c>
      <c r="AM12" s="24">
        <v>7.6251517476406017</v>
      </c>
      <c r="AN12" s="24">
        <v>6.5013798086277079</v>
      </c>
      <c r="AO12" s="24">
        <v>5.2360639878475483</v>
      </c>
      <c r="AP12" s="24">
        <v>3.9283133034156417</v>
      </c>
      <c r="AQ12" s="24">
        <v>2.7932275946288292</v>
      </c>
      <c r="AR12" s="24">
        <v>1.8883761135013517</v>
      </c>
      <c r="AS12" s="24">
        <v>1.2452715590893664</v>
      </c>
      <c r="AT12" s="24">
        <v>0.92679025627343259</v>
      </c>
      <c r="AU12" s="24">
        <v>0.84241217446273298</v>
      </c>
      <c r="AV12" s="24">
        <v>0.81948451397150013</v>
      </c>
      <c r="AW12" s="24">
        <v>0.73081621643821193</v>
      </c>
      <c r="AX12" s="24">
        <v>0.54790665188003129</v>
      </c>
      <c r="AY12" s="24">
        <v>0.37758044766551507</v>
      </c>
      <c r="AZ12" s="24">
        <v>0.21774992039019056</v>
      </c>
      <c r="BA12" s="240">
        <v>8.2364211046142777E-2</v>
      </c>
      <c r="BB12" s="240">
        <v>1.0769734748026184E-2</v>
      </c>
      <c r="BC12" s="26">
        <v>7.1651341318969817E-4</v>
      </c>
      <c r="BD12" s="16"/>
    </row>
    <row r="13" spans="2:56" ht="20.100000000000001" customHeight="1" thickBot="1" x14ac:dyDescent="0.25">
      <c r="B13" s="22" t="s">
        <v>54</v>
      </c>
      <c r="G13" s="15"/>
      <c r="H13" s="285" t="s">
        <v>457</v>
      </c>
      <c r="I13" s="263" t="s">
        <v>0</v>
      </c>
      <c r="J13" s="263">
        <v>5</v>
      </c>
      <c r="K13" s="278" t="s">
        <v>482</v>
      </c>
      <c r="L13" s="24">
        <v>32.799999999999997</v>
      </c>
      <c r="M13" s="276"/>
      <c r="N13" s="25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0.12643688260544586</v>
      </c>
      <c r="AD13" s="24">
        <v>1.8690247428689208</v>
      </c>
      <c r="AE13" s="24">
        <v>3.2063495588864592</v>
      </c>
      <c r="AF13" s="24">
        <v>4.3777793977269992</v>
      </c>
      <c r="AG13" s="24">
        <v>6.8210340615962402</v>
      </c>
      <c r="AH13" s="24">
        <v>7.9573339052697882</v>
      </c>
      <c r="AI13" s="24">
        <v>9.1033437476074841</v>
      </c>
      <c r="AJ13" s="24">
        <v>9.9019086377449188</v>
      </c>
      <c r="AK13" s="24">
        <v>10.148798603779031</v>
      </c>
      <c r="AL13" s="24">
        <v>9.8656286427361373</v>
      </c>
      <c r="AM13" s="24">
        <v>8.7404637975306922</v>
      </c>
      <c r="AN13" s="24">
        <v>7.2148190074212746</v>
      </c>
      <c r="AO13" s="24">
        <v>5.6065542286783021</v>
      </c>
      <c r="AP13" s="24">
        <v>4.0790844388199581</v>
      </c>
      <c r="AQ13" s="24">
        <v>2.8605746064564479</v>
      </c>
      <c r="AR13" s="24">
        <v>1.9681747292283618</v>
      </c>
      <c r="AS13" s="24">
        <v>1.3609398127687051</v>
      </c>
      <c r="AT13" s="24">
        <v>1.0302248582668152</v>
      </c>
      <c r="AU13" s="24">
        <v>0.88831337779028707</v>
      </c>
      <c r="AV13" s="24">
        <v>0.81024188853097212</v>
      </c>
      <c r="AW13" s="24">
        <v>0.71250240197748205</v>
      </c>
      <c r="AX13" s="24">
        <v>0.55889392311016839</v>
      </c>
      <c r="AY13" s="24">
        <v>0.41552544283408721</v>
      </c>
      <c r="AZ13" s="24">
        <v>0.2586534644157496</v>
      </c>
      <c r="BA13" s="240">
        <v>0.10301498582771332</v>
      </c>
      <c r="BB13" s="240">
        <v>1.3421548153530511E-2</v>
      </c>
      <c r="BC13" s="26">
        <v>9.5930736802328888E-4</v>
      </c>
      <c r="BD13" s="16"/>
    </row>
    <row r="14" spans="2:56" ht="20.100000000000001" customHeight="1" thickBot="1" x14ac:dyDescent="0.25">
      <c r="B14" s="12"/>
      <c r="C14" s="13"/>
      <c r="D14" s="13"/>
      <c r="E14" s="14"/>
      <c r="G14" s="15"/>
      <c r="H14" s="285" t="s">
        <v>458</v>
      </c>
      <c r="I14" s="263" t="s">
        <v>0</v>
      </c>
      <c r="J14" s="263">
        <v>6</v>
      </c>
      <c r="K14" s="278" t="s">
        <v>483</v>
      </c>
      <c r="L14" s="24">
        <v>52.691346808993877</v>
      </c>
      <c r="M14" s="276"/>
      <c r="N14" s="25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6.0975609756097539E-2</v>
      </c>
      <c r="Z14" s="24">
        <v>0.79298184379265058</v>
      </c>
      <c r="AA14" s="24">
        <v>1.3293437996584683</v>
      </c>
      <c r="AB14" s="24">
        <v>1.2145049094543743</v>
      </c>
      <c r="AC14" s="24">
        <v>1.1153653361927096</v>
      </c>
      <c r="AD14" s="24">
        <v>6.6721010373868905</v>
      </c>
      <c r="AE14" s="24">
        <v>10.324202494697209</v>
      </c>
      <c r="AF14" s="24">
        <v>10.157794081633282</v>
      </c>
      <c r="AG14" s="24">
        <v>10.626854431579059</v>
      </c>
      <c r="AH14" s="24">
        <v>9.8732604704911875</v>
      </c>
      <c r="AI14" s="24">
        <v>7.9038329004381502</v>
      </c>
      <c r="AJ14" s="24">
        <v>6.4003662730674193</v>
      </c>
      <c r="AK14" s="24">
        <v>5.535337420195023</v>
      </c>
      <c r="AL14" s="24">
        <v>5.0860136409895649</v>
      </c>
      <c r="AM14" s="24">
        <v>4.5094001811717659</v>
      </c>
      <c r="AN14" s="24">
        <v>3.8156980025116969</v>
      </c>
      <c r="AO14" s="24">
        <v>3.0963981302063832</v>
      </c>
      <c r="AP14" s="24">
        <v>2.4371204361037111</v>
      </c>
      <c r="AQ14" s="24">
        <v>1.9558563790256014</v>
      </c>
      <c r="AR14" s="24">
        <v>1.583880698669289</v>
      </c>
      <c r="AS14" s="24">
        <v>1.2558751422848413</v>
      </c>
      <c r="AT14" s="24">
        <v>1.0028969743055531</v>
      </c>
      <c r="AU14" s="24">
        <v>0.83845820613797184</v>
      </c>
      <c r="AV14" s="24">
        <v>0.71677454079927183</v>
      </c>
      <c r="AW14" s="24">
        <v>0.59806557086759504</v>
      </c>
      <c r="AX14" s="24">
        <v>0.45628524184113828</v>
      </c>
      <c r="AY14" s="24">
        <v>0.33659663185746913</v>
      </c>
      <c r="AZ14" s="24">
        <v>0.20922135812113341</v>
      </c>
      <c r="BA14" s="240">
        <v>8.3031783195849501E-2</v>
      </c>
      <c r="BB14" s="240">
        <v>1.0725721176757982E-2</v>
      </c>
      <c r="BC14" s="26">
        <v>7.8075239185349053E-4</v>
      </c>
      <c r="BD14" s="16"/>
    </row>
    <row r="15" spans="2:56" ht="20.100000000000001" customHeight="1" x14ac:dyDescent="0.2">
      <c r="B15" s="15"/>
      <c r="C15" s="45" t="s">
        <v>55</v>
      </c>
      <c r="D15" s="273"/>
      <c r="E15" s="16"/>
      <c r="G15" s="15"/>
      <c r="H15" s="285" t="s">
        <v>459</v>
      </c>
      <c r="I15" s="263" t="s">
        <v>0</v>
      </c>
      <c r="J15" s="263">
        <v>7</v>
      </c>
      <c r="K15" s="278" t="s">
        <v>483</v>
      </c>
      <c r="L15" s="24">
        <v>45.82697201017811</v>
      </c>
      <c r="M15" s="276"/>
      <c r="N15" s="25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0.20639834881320943</v>
      </c>
      <c r="Y15" s="24">
        <v>0.20639834881320943</v>
      </c>
      <c r="Z15" s="24">
        <v>1.2300239402545166</v>
      </c>
      <c r="AA15" s="24">
        <v>1.9743769113455532</v>
      </c>
      <c r="AB15" s="24">
        <v>1.6039924636694407</v>
      </c>
      <c r="AC15" s="24">
        <v>1.579819048531782</v>
      </c>
      <c r="AD15" s="24">
        <v>5.0757182367109692</v>
      </c>
      <c r="AE15" s="24">
        <v>6.7270390720253923</v>
      </c>
      <c r="AF15" s="24">
        <v>5.6586609914711268</v>
      </c>
      <c r="AG15" s="24">
        <v>5.0843451804032203</v>
      </c>
      <c r="AH15" s="24">
        <v>5.8903603298723484</v>
      </c>
      <c r="AI15" s="24">
        <v>6.9600364459358657</v>
      </c>
      <c r="AJ15" s="24">
        <v>7.2327936459835378</v>
      </c>
      <c r="AK15" s="24">
        <v>7.9391346456750247</v>
      </c>
      <c r="AL15" s="24">
        <v>8.2075484192109744</v>
      </c>
      <c r="AM15" s="24">
        <v>7.3713140045976369</v>
      </c>
      <c r="AN15" s="24">
        <v>6.2868502686171972</v>
      </c>
      <c r="AO15" s="24">
        <v>5.1247640091835747</v>
      </c>
      <c r="AP15" s="24">
        <v>3.9461527592283399</v>
      </c>
      <c r="AQ15" s="24">
        <v>2.9477038455128137</v>
      </c>
      <c r="AR15" s="24">
        <v>2.1190429688515278</v>
      </c>
      <c r="AS15" s="24">
        <v>1.4717575923866735</v>
      </c>
      <c r="AT15" s="24">
        <v>1.1011135376087113</v>
      </c>
      <c r="AU15" s="24">
        <v>0.95850935958473904</v>
      </c>
      <c r="AV15" s="24">
        <v>0.89372041336263064</v>
      </c>
      <c r="AW15" s="24">
        <v>0.78940978059482969</v>
      </c>
      <c r="AX15" s="24">
        <v>0.60476422940393848</v>
      </c>
      <c r="AY15" s="24">
        <v>0.43341056182777304</v>
      </c>
      <c r="AZ15" s="24">
        <v>0.2601837291628738</v>
      </c>
      <c r="BA15" s="240">
        <v>0.10071537395383301</v>
      </c>
      <c r="BB15" s="240">
        <v>1.3025786335329297E-2</v>
      </c>
      <c r="BC15" s="26">
        <v>9.157510714211726E-4</v>
      </c>
      <c r="BD15" s="16"/>
    </row>
    <row r="16" spans="2:56" ht="20.100000000000001" customHeight="1" thickBot="1" x14ac:dyDescent="0.25">
      <c r="B16" s="15"/>
      <c r="C16" s="46" t="s">
        <v>56</v>
      </c>
      <c r="D16" s="274"/>
      <c r="E16" s="16"/>
      <c r="G16" s="15"/>
      <c r="H16" s="285" t="s">
        <v>460</v>
      </c>
      <c r="I16" s="263" t="s">
        <v>0</v>
      </c>
      <c r="J16" s="263">
        <v>8</v>
      </c>
      <c r="K16" s="278" t="s">
        <v>484</v>
      </c>
      <c r="L16" s="24">
        <v>36.587872559095572</v>
      </c>
      <c r="M16" s="276"/>
      <c r="N16" s="25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0.10626992561105209</v>
      </c>
      <c r="V16" s="24">
        <v>0.21253985122210417</v>
      </c>
      <c r="W16" s="24">
        <v>0.21253985122210417</v>
      </c>
      <c r="X16" s="24">
        <v>0.21253985122210417</v>
      </c>
      <c r="Y16" s="24">
        <v>0.31880977683315626</v>
      </c>
      <c r="Z16" s="24">
        <v>0.99861902128716495</v>
      </c>
      <c r="AA16" s="24">
        <v>1.9602475838054714</v>
      </c>
      <c r="AB16" s="24">
        <v>2.6316434940734821</v>
      </c>
      <c r="AC16" s="24">
        <v>2.9157445847000956</v>
      </c>
      <c r="AD16" s="24">
        <v>5.2254968036104774</v>
      </c>
      <c r="AE16" s="24">
        <v>5.0222447468534961</v>
      </c>
      <c r="AF16" s="24">
        <v>4.849698455301902</v>
      </c>
      <c r="AG16" s="24">
        <v>5.0054696885680903</v>
      </c>
      <c r="AH16" s="24">
        <v>5.6310748492380203</v>
      </c>
      <c r="AI16" s="24">
        <v>7.2488096104810396</v>
      </c>
      <c r="AJ16" s="24">
        <v>7.6094270602229717</v>
      </c>
      <c r="AK16" s="24">
        <v>7.9554258669007272</v>
      </c>
      <c r="AL16" s="24">
        <v>8.0960029720590345</v>
      </c>
      <c r="AM16" s="24">
        <v>7.5385960964532002</v>
      </c>
      <c r="AN16" s="24">
        <v>6.6389442964949126</v>
      </c>
      <c r="AO16" s="24">
        <v>5.540955214348279</v>
      </c>
      <c r="AP16" s="24">
        <v>4.2746466790744879</v>
      </c>
      <c r="AQ16" s="24">
        <v>3.0612100053445701</v>
      </c>
      <c r="AR16" s="24">
        <v>2.002515968049853</v>
      </c>
      <c r="AS16" s="24">
        <v>1.2035972024367236</v>
      </c>
      <c r="AT16" s="24">
        <v>0.78977847557418002</v>
      </c>
      <c r="AU16" s="24">
        <v>0.66669644648296866</v>
      </c>
      <c r="AV16" s="24">
        <v>0.63964468056656454</v>
      </c>
      <c r="AW16" s="24">
        <v>0.56272845856743225</v>
      </c>
      <c r="AX16" s="24">
        <v>0.40471514880051984</v>
      </c>
      <c r="AY16" s="24">
        <v>0.26343787017237252</v>
      </c>
      <c r="AZ16" s="24">
        <v>0.14242758723849128</v>
      </c>
      <c r="BA16" s="240">
        <v>5.0638086580271378E-2</v>
      </c>
      <c r="BB16" s="240">
        <v>6.4375079942723739E-3</v>
      </c>
      <c r="BC16" s="26">
        <v>4.2628260839814197E-4</v>
      </c>
      <c r="BD16" s="16"/>
    </row>
    <row r="17" spans="2:56" ht="20.100000000000001" customHeight="1" thickBot="1" x14ac:dyDescent="0.25">
      <c r="B17" s="20"/>
      <c r="C17" s="17"/>
      <c r="D17" s="17"/>
      <c r="E17" s="18"/>
      <c r="G17" s="15"/>
      <c r="H17" s="285" t="s">
        <v>461</v>
      </c>
      <c r="I17" s="263" t="s">
        <v>0</v>
      </c>
      <c r="J17" s="263">
        <v>9</v>
      </c>
      <c r="K17" s="278" t="s">
        <v>485</v>
      </c>
      <c r="L17" s="24">
        <v>32.5479930191972</v>
      </c>
      <c r="M17" s="276"/>
      <c r="N17" s="25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0.61443932411674362</v>
      </c>
      <c r="Z17" s="24">
        <v>0.20134469544327527</v>
      </c>
      <c r="AA17" s="24">
        <v>1.4733759194046281</v>
      </c>
      <c r="AB17" s="24">
        <v>1.6191645874973677</v>
      </c>
      <c r="AC17" s="24">
        <v>1.1028814846445774</v>
      </c>
      <c r="AD17" s="24">
        <v>2.8959757596432736</v>
      </c>
      <c r="AE17" s="24">
        <v>3.758701993364614</v>
      </c>
      <c r="AF17" s="24">
        <v>4.3409373493678194</v>
      </c>
      <c r="AG17" s="24">
        <v>5.3432754390461277</v>
      </c>
      <c r="AH17" s="24">
        <v>6.5642170224209275</v>
      </c>
      <c r="AI17" s="24">
        <v>7.8766777925250206</v>
      </c>
      <c r="AJ17" s="24">
        <v>8.7070192437131162</v>
      </c>
      <c r="AK17" s="24">
        <v>9.256859878627747</v>
      </c>
      <c r="AL17" s="24">
        <v>9.4358433215128894</v>
      </c>
      <c r="AM17" s="24">
        <v>8.7510172281460399</v>
      </c>
      <c r="AN17" s="24">
        <v>7.5613473091078536</v>
      </c>
      <c r="AO17" s="24">
        <v>6.1167733230410635</v>
      </c>
      <c r="AP17" s="24">
        <v>4.5367368278663571</v>
      </c>
      <c r="AQ17" s="24">
        <v>3.1234245675808561</v>
      </c>
      <c r="AR17" s="24">
        <v>1.9981664256173877</v>
      </c>
      <c r="AS17" s="24">
        <v>1.2094774598050297</v>
      </c>
      <c r="AT17" s="24">
        <v>0.81071031977830599</v>
      </c>
      <c r="AU17" s="24">
        <v>0.68237773026202631</v>
      </c>
      <c r="AV17" s="24">
        <v>0.63887518281215672</v>
      </c>
      <c r="AW17" s="24">
        <v>0.54957726319846356</v>
      </c>
      <c r="AX17" s="24">
        <v>0.3895511176719349</v>
      </c>
      <c r="AY17" s="24">
        <v>0.25155477388338193</v>
      </c>
      <c r="AZ17" s="24">
        <v>0.13530051065608617</v>
      </c>
      <c r="BA17" s="240">
        <v>4.7915564171746812E-2</v>
      </c>
      <c r="BB17" s="240">
        <v>6.0775905686641044E-3</v>
      </c>
      <c r="BC17" s="26">
        <v>4.0299450453509155E-4</v>
      </c>
      <c r="BD17" s="16"/>
    </row>
    <row r="18" spans="2:56" ht="20.100000000000001" customHeight="1" x14ac:dyDescent="0.2">
      <c r="G18" s="15"/>
      <c r="H18" s="285" t="s">
        <v>462</v>
      </c>
      <c r="I18" s="263" t="s">
        <v>0</v>
      </c>
      <c r="J18" s="263">
        <v>10</v>
      </c>
      <c r="K18" s="278" t="s">
        <v>486</v>
      </c>
      <c r="L18" s="24">
        <v>26.363520245242043</v>
      </c>
      <c r="M18" s="276"/>
      <c r="N18" s="25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0.14164305949008502</v>
      </c>
      <c r="V18" s="24">
        <v>0.14164305949008502</v>
      </c>
      <c r="W18" s="24">
        <v>0.28328611898017003</v>
      </c>
      <c r="X18" s="24">
        <v>0.56657223796034006</v>
      </c>
      <c r="Y18" s="24">
        <v>0.56657223796034006</v>
      </c>
      <c r="Z18" s="24">
        <v>5.5411246511405672</v>
      </c>
      <c r="AA18" s="24">
        <v>4.6507814798988107</v>
      </c>
      <c r="AB18" s="24">
        <v>3.7778513697941696</v>
      </c>
      <c r="AC18" s="24">
        <v>3.0206109156545673</v>
      </c>
      <c r="AD18" s="24">
        <v>4.7569842668223554</v>
      </c>
      <c r="AE18" s="24">
        <v>4.7854653418412134</v>
      </c>
      <c r="AF18" s="24">
        <v>4.3099756876815754</v>
      </c>
      <c r="AG18" s="24">
        <v>4.5536817889972863</v>
      </c>
      <c r="AH18" s="24">
        <v>5.2750317903553068</v>
      </c>
      <c r="AI18" s="24">
        <v>6.2852963547235445</v>
      </c>
      <c r="AJ18" s="24">
        <v>7.0901655990671637</v>
      </c>
      <c r="AK18" s="24">
        <v>7.5433913011234868</v>
      </c>
      <c r="AL18" s="24">
        <v>7.7376623205568391</v>
      </c>
      <c r="AM18" s="24">
        <v>7.1605137520242765</v>
      </c>
      <c r="AN18" s="24">
        <v>6.0801671173257619</v>
      </c>
      <c r="AO18" s="24">
        <v>4.8020545702298501</v>
      </c>
      <c r="AP18" s="24">
        <v>3.5208974238460784</v>
      </c>
      <c r="AQ18" s="24">
        <v>2.4885377675030931</v>
      </c>
      <c r="AR18" s="24">
        <v>1.721186173543644</v>
      </c>
      <c r="AS18" s="24">
        <v>1.1525113132811551</v>
      </c>
      <c r="AT18" s="24">
        <v>0.75855807483980997</v>
      </c>
      <c r="AU18" s="24">
        <v>0.49751003831992724</v>
      </c>
      <c r="AV18" s="24">
        <v>0.32206129455121257</v>
      </c>
      <c r="AW18" s="24">
        <v>0.20517733694955798</v>
      </c>
      <c r="AX18" s="24">
        <v>0.12423141998390051</v>
      </c>
      <c r="AY18" s="24">
        <v>7.7606835847519262E-2</v>
      </c>
      <c r="AZ18" s="24">
        <v>4.3126723327651065E-2</v>
      </c>
      <c r="BA18" s="240">
        <v>1.5916806888773973E-2</v>
      </c>
      <c r="BB18" s="240">
        <v>2.0720928716335412E-3</v>
      </c>
      <c r="BC18" s="26">
        <v>1.3167712825913291E-4</v>
      </c>
      <c r="BD18" s="16"/>
    </row>
    <row r="19" spans="2:56" ht="20.100000000000001" customHeight="1" x14ac:dyDescent="0.2">
      <c r="G19" s="15"/>
      <c r="H19" s="285" t="s">
        <v>463</v>
      </c>
      <c r="I19" s="263" t="s">
        <v>0</v>
      </c>
      <c r="J19" s="263">
        <v>11</v>
      </c>
      <c r="K19" s="278" t="s">
        <v>482</v>
      </c>
      <c r="L19" s="24">
        <v>35.357445264303855</v>
      </c>
      <c r="M19" s="276"/>
      <c r="N19" s="25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1.6016876938854476E-2</v>
      </c>
      <c r="AD19" s="24">
        <v>0.67787137044522361</v>
      </c>
      <c r="AE19" s="24">
        <v>1.9172746335704716</v>
      </c>
      <c r="AF19" s="24">
        <v>2.9266744406539806</v>
      </c>
      <c r="AG19" s="24">
        <v>4.4854891427333152</v>
      </c>
      <c r="AH19" s="24">
        <v>6.2664838023496134</v>
      </c>
      <c r="AI19" s="24">
        <v>8.1800934366205418</v>
      </c>
      <c r="AJ19" s="24">
        <v>9.5304881785330977</v>
      </c>
      <c r="AK19" s="24">
        <v>10.52979798754501</v>
      </c>
      <c r="AL19" s="24">
        <v>11.092247880049584</v>
      </c>
      <c r="AM19" s="24">
        <v>10.455298001783445</v>
      </c>
      <c r="AN19" s="24">
        <v>8.995028280870196</v>
      </c>
      <c r="AO19" s="24">
        <v>7.1463636341869812</v>
      </c>
      <c r="AP19" s="24">
        <v>5.2204440022687413</v>
      </c>
      <c r="AQ19" s="24">
        <v>3.6684142988926589</v>
      </c>
      <c r="AR19" s="24">
        <v>2.570674508692687</v>
      </c>
      <c r="AS19" s="24">
        <v>1.8168696527598716</v>
      </c>
      <c r="AT19" s="24">
        <v>1.3167097483504329</v>
      </c>
      <c r="AU19" s="24">
        <v>0.97991431271877649</v>
      </c>
      <c r="AV19" s="24">
        <v>0.73351785981006656</v>
      </c>
      <c r="AW19" s="24">
        <v>0.54695339546626698</v>
      </c>
      <c r="AX19" s="24">
        <v>0.39101742526874966</v>
      </c>
      <c r="AY19" s="24">
        <v>0.28067694635702201</v>
      </c>
      <c r="AZ19" s="24">
        <v>0.17390696676290049</v>
      </c>
      <c r="BA19" s="240">
        <v>7.138638635663383E-2</v>
      </c>
      <c r="BB19" s="240">
        <v>9.7325731399106226E-3</v>
      </c>
      <c r="BC19" s="26">
        <v>6.54256874958426E-4</v>
      </c>
      <c r="BD19" s="16"/>
    </row>
    <row r="20" spans="2:56" ht="20.100000000000001" customHeight="1" x14ac:dyDescent="0.2">
      <c r="C20" s="10"/>
      <c r="G20" s="15"/>
      <c r="H20" s="285" t="s">
        <v>464</v>
      </c>
      <c r="I20" s="263" t="s">
        <v>0</v>
      </c>
      <c r="J20" s="263">
        <v>12</v>
      </c>
      <c r="K20" s="278" t="s">
        <v>480</v>
      </c>
      <c r="L20" s="24">
        <v>37.120149602618049</v>
      </c>
      <c r="M20" s="276"/>
      <c r="N20" s="25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0.1020408163265306</v>
      </c>
      <c r="Z20" s="24">
        <v>0</v>
      </c>
      <c r="AA20" s="24">
        <v>0</v>
      </c>
      <c r="AB20" s="24">
        <v>0</v>
      </c>
      <c r="AC20" s="24">
        <v>9.2615527920784757E-2</v>
      </c>
      <c r="AD20" s="24">
        <v>1.8753110637345833</v>
      </c>
      <c r="AE20" s="24">
        <v>3.6499083384707633</v>
      </c>
      <c r="AF20" s="24">
        <v>4.6749246325920835</v>
      </c>
      <c r="AG20" s="24">
        <v>6.6162349457215521</v>
      </c>
      <c r="AH20" s="24">
        <v>7.6539049808973916</v>
      </c>
      <c r="AI20" s="24">
        <v>8.8315353819317828</v>
      </c>
      <c r="AJ20" s="24">
        <v>9.2244606811294503</v>
      </c>
      <c r="AK20" s="24">
        <v>9.1564468229614118</v>
      </c>
      <c r="AL20" s="24">
        <v>9.1469165579882468</v>
      </c>
      <c r="AM20" s="24">
        <v>8.6600472212563382</v>
      </c>
      <c r="AN20" s="24">
        <v>7.6201461317366768</v>
      </c>
      <c r="AO20" s="24">
        <v>6.1940362155738091</v>
      </c>
      <c r="AP20" s="24">
        <v>4.6002209413244302</v>
      </c>
      <c r="AQ20" s="24">
        <v>3.2436300125287185</v>
      </c>
      <c r="AR20" s="24">
        <v>2.2478438602433384</v>
      </c>
      <c r="AS20" s="24">
        <v>1.5707088770974567</v>
      </c>
      <c r="AT20" s="24">
        <v>1.1608941635238603</v>
      </c>
      <c r="AU20" s="24">
        <v>0.92558819181269358</v>
      </c>
      <c r="AV20" s="24">
        <v>0.77207267234608246</v>
      </c>
      <c r="AW20" s="24">
        <v>0.65133300615616052</v>
      </c>
      <c r="AX20" s="24">
        <v>0.52274302561465225</v>
      </c>
      <c r="AY20" s="24">
        <v>0.40818204798437774</v>
      </c>
      <c r="AZ20" s="24">
        <v>0.26741583861656565</v>
      </c>
      <c r="BA20" s="240">
        <v>0.11409818370086459</v>
      </c>
      <c r="BB20" s="240">
        <v>1.5646950201647036E-2</v>
      </c>
      <c r="BC20" s="26">
        <v>1.0929106077357136E-3</v>
      </c>
      <c r="BD20" s="16"/>
    </row>
    <row r="21" spans="2:56" ht="20.100000000000001" customHeight="1" x14ac:dyDescent="0.2">
      <c r="C21" s="10"/>
      <c r="G21" s="15"/>
      <c r="H21" s="285" t="s">
        <v>465</v>
      </c>
      <c r="I21" s="263" t="s">
        <v>0</v>
      </c>
      <c r="J21" s="263">
        <v>13</v>
      </c>
      <c r="K21" s="278" t="s">
        <v>480</v>
      </c>
      <c r="L21" s="24">
        <v>35.846230654018967</v>
      </c>
      <c r="M21" s="276"/>
      <c r="N21" s="25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8.4104289318755299E-2</v>
      </c>
      <c r="Z21" s="24">
        <v>0</v>
      </c>
      <c r="AA21" s="24">
        <v>0</v>
      </c>
      <c r="AB21" s="24">
        <v>7.5276316676718962E-4</v>
      </c>
      <c r="AC21" s="24">
        <v>0.21409622589207014</v>
      </c>
      <c r="AD21" s="24">
        <v>1.3370514496046288</v>
      </c>
      <c r="AE21" s="24">
        <v>2.330532036771277</v>
      </c>
      <c r="AF21" s="24">
        <v>2.6785691405723058</v>
      </c>
      <c r="AG21" s="24">
        <v>3.716505648480168</v>
      </c>
      <c r="AH21" s="24">
        <v>5.4484514350974029</v>
      </c>
      <c r="AI21" s="24">
        <v>7.6215626185757346</v>
      </c>
      <c r="AJ21" s="24">
        <v>9.2549846527681439</v>
      </c>
      <c r="AK21" s="24">
        <v>10.480047015249358</v>
      </c>
      <c r="AL21" s="24">
        <v>11.15417968810141</v>
      </c>
      <c r="AM21" s="24">
        <v>10.553884875815191</v>
      </c>
      <c r="AN21" s="24">
        <v>9.0950559100297266</v>
      </c>
      <c r="AO21" s="24">
        <v>7.2505381934564683</v>
      </c>
      <c r="AP21" s="24">
        <v>5.3224474757475111</v>
      </c>
      <c r="AQ21" s="24">
        <v>3.7446286477863424</v>
      </c>
      <c r="AR21" s="24">
        <v>2.6281215955118347</v>
      </c>
      <c r="AS21" s="24">
        <v>1.8761211202227492</v>
      </c>
      <c r="AT21" s="24">
        <v>1.3916255219199967</v>
      </c>
      <c r="AU21" s="24">
        <v>1.0758612583933442</v>
      </c>
      <c r="AV21" s="24">
        <v>0.84661285272751119</v>
      </c>
      <c r="AW21" s="24">
        <v>0.66689642929537674</v>
      </c>
      <c r="AX21" s="24">
        <v>0.50176140132301983</v>
      </c>
      <c r="AY21" s="24">
        <v>0.37451382189485682</v>
      </c>
      <c r="AZ21" s="24">
        <v>0.23791078237064442</v>
      </c>
      <c r="BA21" s="240">
        <v>9.8879786132291578E-2</v>
      </c>
      <c r="BB21" s="240">
        <v>1.3366984133745893E-2</v>
      </c>
      <c r="BC21" s="26">
        <v>9.3637964138211993E-4</v>
      </c>
      <c r="BD21" s="16"/>
    </row>
    <row r="22" spans="2:56" ht="20.100000000000001" customHeight="1" x14ac:dyDescent="0.2">
      <c r="C22" s="106"/>
      <c r="G22" s="15"/>
      <c r="H22" s="285" t="s">
        <v>466</v>
      </c>
      <c r="I22" s="263" t="s">
        <v>0</v>
      </c>
      <c r="J22" s="263">
        <v>14</v>
      </c>
      <c r="K22" s="278" t="s">
        <v>480</v>
      </c>
      <c r="L22" s="24">
        <v>31.591967403958087</v>
      </c>
      <c r="M22" s="276"/>
      <c r="N22" s="25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9.1743119266055023E-2</v>
      </c>
      <c r="Z22" s="24">
        <v>0</v>
      </c>
      <c r="AA22" s="24">
        <v>0</v>
      </c>
      <c r="AB22" s="24">
        <v>0</v>
      </c>
      <c r="AC22" s="24">
        <v>0.13895666759392036</v>
      </c>
      <c r="AD22" s="24">
        <v>1.386377916680176</v>
      </c>
      <c r="AE22" s="24">
        <v>2.4855082047579033</v>
      </c>
      <c r="AF22" s="24">
        <v>3.3545803620029924</v>
      </c>
      <c r="AG22" s="24">
        <v>4.4927155087380894</v>
      </c>
      <c r="AH22" s="24">
        <v>5.9742553962830556</v>
      </c>
      <c r="AI22" s="24">
        <v>7.9645748706282005</v>
      </c>
      <c r="AJ22" s="24">
        <v>9.0772633783884746</v>
      </c>
      <c r="AK22" s="24">
        <v>10.354094530016203</v>
      </c>
      <c r="AL22" s="24">
        <v>11.115528836416457</v>
      </c>
      <c r="AM22" s="24">
        <v>10.371778295617078</v>
      </c>
      <c r="AN22" s="24">
        <v>8.8191470061357702</v>
      </c>
      <c r="AO22" s="24">
        <v>6.9337412168611587</v>
      </c>
      <c r="AP22" s="24">
        <v>5.0262257251714386</v>
      </c>
      <c r="AQ22" s="24">
        <v>3.5059447368289094</v>
      </c>
      <c r="AR22" s="24">
        <v>2.4244775666408152</v>
      </c>
      <c r="AS22" s="24">
        <v>1.6872443759885076</v>
      </c>
      <c r="AT22" s="24">
        <v>1.2272533327011175</v>
      </c>
      <c r="AU22" s="24">
        <v>0.95008445140836917</v>
      </c>
      <c r="AV22" s="24">
        <v>0.76475192735912456</v>
      </c>
      <c r="AW22" s="24">
        <v>0.62434982206774814</v>
      </c>
      <c r="AX22" s="24">
        <v>0.48900007850765181</v>
      </c>
      <c r="AY22" s="24">
        <v>0.37603778238170987</v>
      </c>
      <c r="AZ22" s="24">
        <v>0.24449354521561087</v>
      </c>
      <c r="BA22" s="240">
        <v>0.10441887266131157</v>
      </c>
      <c r="BB22" s="240">
        <v>1.4465753197401378E-2</v>
      </c>
      <c r="BC22" s="26">
        <v>9.8672048474146286E-4</v>
      </c>
      <c r="BD22" s="16"/>
    </row>
    <row r="23" spans="2:56" ht="20.100000000000001" customHeight="1" x14ac:dyDescent="0.2">
      <c r="C23" s="1"/>
      <c r="G23" s="15"/>
      <c r="H23" s="285" t="s">
        <v>467</v>
      </c>
      <c r="I23" s="263" t="s">
        <v>0</v>
      </c>
      <c r="J23" s="263">
        <v>15</v>
      </c>
      <c r="K23" s="278" t="s">
        <v>482</v>
      </c>
      <c r="L23" s="24">
        <v>38.481338481338483</v>
      </c>
      <c r="M23" s="276"/>
      <c r="N23" s="25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9.6734659984467924E-2</v>
      </c>
      <c r="AD23" s="24">
        <v>1.4037036448832723</v>
      </c>
      <c r="AE23" s="24">
        <v>2.6841752770471512</v>
      </c>
      <c r="AF23" s="24">
        <v>3.3024103408582839</v>
      </c>
      <c r="AG23" s="24">
        <v>4.5734554720492069</v>
      </c>
      <c r="AH23" s="24">
        <v>6.3234506526749596</v>
      </c>
      <c r="AI23" s="24">
        <v>8.3066058573663248</v>
      </c>
      <c r="AJ23" s="24">
        <v>9.5508709857931482</v>
      </c>
      <c r="AK23" s="24">
        <v>10.443001077874358</v>
      </c>
      <c r="AL23" s="24">
        <v>10.897251124759775</v>
      </c>
      <c r="AM23" s="24">
        <v>10.166251049309603</v>
      </c>
      <c r="AN23" s="24">
        <v>8.6199458897077168</v>
      </c>
      <c r="AO23" s="24">
        <v>6.7442456961073205</v>
      </c>
      <c r="AP23" s="24">
        <v>4.8571305013287249</v>
      </c>
      <c r="AQ23" s="24">
        <v>3.3614603469531303</v>
      </c>
      <c r="AR23" s="24">
        <v>2.3383002413476599</v>
      </c>
      <c r="AS23" s="24">
        <v>1.6727951726575541</v>
      </c>
      <c r="AT23" s="24">
        <v>1.2505401290744995</v>
      </c>
      <c r="AU23" s="24">
        <v>0.97096310021795651</v>
      </c>
      <c r="AV23" s="24">
        <v>0.76182757863203365</v>
      </c>
      <c r="AW23" s="24">
        <v>0.59516806143027157</v>
      </c>
      <c r="AX23" s="24">
        <v>0.44381954580883448</v>
      </c>
      <c r="AY23" s="24">
        <v>0.32861453391794915</v>
      </c>
      <c r="AZ23" s="24">
        <v>0.20790052145845234</v>
      </c>
      <c r="BA23" s="240">
        <v>8.6709158949685866E-2</v>
      </c>
      <c r="BB23" s="240">
        <v>1.1859351224062939E-2</v>
      </c>
      <c r="BC23" s="26">
        <v>8.1002858360710043E-4</v>
      </c>
      <c r="BD23" s="16"/>
    </row>
    <row r="24" spans="2:56" ht="20.100000000000001" customHeight="1" x14ac:dyDescent="0.2">
      <c r="C24" s="1"/>
      <c r="G24" s="15"/>
      <c r="H24" s="285" t="s">
        <v>468</v>
      </c>
      <c r="I24" s="263" t="s">
        <v>0</v>
      </c>
      <c r="J24" s="263">
        <v>16</v>
      </c>
      <c r="K24" s="278" t="s">
        <v>487</v>
      </c>
      <c r="L24" s="24">
        <v>55.57148442590902</v>
      </c>
      <c r="M24" s="276"/>
      <c r="N24" s="25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0.119047619047619</v>
      </c>
      <c r="W24" s="24">
        <v>0.119047619047619</v>
      </c>
      <c r="X24" s="24">
        <v>0.17857142857142849</v>
      </c>
      <c r="Y24" s="24">
        <v>0.238095238095238</v>
      </c>
      <c r="Z24" s="24">
        <v>3.1290866633979023E-3</v>
      </c>
      <c r="AA24" s="24">
        <v>0.40377378807513292</v>
      </c>
      <c r="AB24" s="24">
        <v>0.60688676783394879</v>
      </c>
      <c r="AC24" s="24">
        <v>0.53875051026165388</v>
      </c>
      <c r="AD24" s="24">
        <v>2.3129291672604699</v>
      </c>
      <c r="AE24" s="24">
        <v>3.2414163156612545</v>
      </c>
      <c r="AF24" s="24">
        <v>4.3919963501310288</v>
      </c>
      <c r="AG24" s="24">
        <v>6.080570546506662</v>
      </c>
      <c r="AH24" s="24">
        <v>7.4016303082300432</v>
      </c>
      <c r="AI24" s="24">
        <v>8.0261210509300636</v>
      </c>
      <c r="AJ24" s="24">
        <v>8.1418251295268451</v>
      </c>
      <c r="AK24" s="24">
        <v>8.3563247284686906</v>
      </c>
      <c r="AL24" s="24">
        <v>8.466852920550112</v>
      </c>
      <c r="AM24" s="24">
        <v>7.8195359553610384</v>
      </c>
      <c r="AN24" s="24">
        <v>6.7780965912516731</v>
      </c>
      <c r="AO24" s="24">
        <v>5.6111080361909709</v>
      </c>
      <c r="AP24" s="24">
        <v>4.4812977779363949</v>
      </c>
      <c r="AQ24" s="24">
        <v>3.6313165422801421</v>
      </c>
      <c r="AR24" s="24">
        <v>2.9528680933220799</v>
      </c>
      <c r="AS24" s="24">
        <v>2.3228140177072754</v>
      </c>
      <c r="AT24" s="24">
        <v>1.8112986712696455</v>
      </c>
      <c r="AU24" s="24">
        <v>1.470776335777165</v>
      </c>
      <c r="AV24" s="24">
        <v>1.2407788808584179</v>
      </c>
      <c r="AW24" s="24">
        <v>1.0601523628999336</v>
      </c>
      <c r="AX24" s="24">
        <v>0.85966673334027888</v>
      </c>
      <c r="AY24" s="24">
        <v>0.67644631141027634</v>
      </c>
      <c r="AZ24" s="24">
        <v>0.44353075591741692</v>
      </c>
      <c r="BA24" s="240">
        <v>0.18662829449107735</v>
      </c>
      <c r="BB24" s="240">
        <v>2.4882039576453917E-2</v>
      </c>
      <c r="BC24" s="26">
        <v>1.8340255485280806E-3</v>
      </c>
      <c r="BD24" s="16"/>
    </row>
    <row r="25" spans="2:56" ht="20.100000000000001" customHeight="1" x14ac:dyDescent="0.2">
      <c r="C25" s="10"/>
      <c r="G25" s="15"/>
      <c r="H25" s="285" t="s">
        <v>469</v>
      </c>
      <c r="I25" s="263" t="s">
        <v>0</v>
      </c>
      <c r="J25" s="263">
        <v>17</v>
      </c>
      <c r="K25" s="278" t="s">
        <v>488</v>
      </c>
      <c r="L25" s="24">
        <v>34.194228488601922</v>
      </c>
      <c r="M25" s="276"/>
      <c r="N25" s="25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0.12853470437017994</v>
      </c>
      <c r="Z25" s="24">
        <v>0</v>
      </c>
      <c r="AA25" s="24">
        <v>0</v>
      </c>
      <c r="AB25" s="24">
        <v>0</v>
      </c>
      <c r="AC25" s="24">
        <v>0.11278572467527145</v>
      </c>
      <c r="AD25" s="24">
        <v>1.604100947376712</v>
      </c>
      <c r="AE25" s="24">
        <v>2.7117856508442801</v>
      </c>
      <c r="AF25" s="24">
        <v>3.2032282944583517</v>
      </c>
      <c r="AG25" s="24">
        <v>4.474013131297081</v>
      </c>
      <c r="AH25" s="24">
        <v>6.2478007369337094</v>
      </c>
      <c r="AI25" s="24">
        <v>8.1885285348038632</v>
      </c>
      <c r="AJ25" s="24">
        <v>9.4052129844971866</v>
      </c>
      <c r="AK25" s="24">
        <v>10.183246861178359</v>
      </c>
      <c r="AL25" s="24">
        <v>10.557864827178744</v>
      </c>
      <c r="AM25" s="24">
        <v>9.8833527453943173</v>
      </c>
      <c r="AN25" s="24">
        <v>8.4420972590845</v>
      </c>
      <c r="AO25" s="24">
        <v>6.6688439659293675</v>
      </c>
      <c r="AP25" s="24">
        <v>4.8712370094819972</v>
      </c>
      <c r="AQ25" s="24">
        <v>3.4336967426697043</v>
      </c>
      <c r="AR25" s="24">
        <v>2.4169799875709579</v>
      </c>
      <c r="AS25" s="24">
        <v>1.7297892198937699</v>
      </c>
      <c r="AT25" s="24">
        <v>1.3100493138670013</v>
      </c>
      <c r="AU25" s="24">
        <v>1.0712166282116253</v>
      </c>
      <c r="AV25" s="24">
        <v>0.91664352281623407</v>
      </c>
      <c r="AW25" s="24">
        <v>0.79054577718251395</v>
      </c>
      <c r="AX25" s="24">
        <v>0.64421256922376946</v>
      </c>
      <c r="AY25" s="24">
        <v>0.50762681887143324</v>
      </c>
      <c r="AZ25" s="24">
        <v>0.33384043587029583</v>
      </c>
      <c r="BA25" s="240">
        <v>0.14207883221236567</v>
      </c>
      <c r="BB25" s="240">
        <v>1.931190070396668E-2</v>
      </c>
      <c r="BC25" s="26">
        <v>1.3748734024518316E-3</v>
      </c>
      <c r="BD25" s="16"/>
    </row>
    <row r="26" spans="2:56" ht="20.100000000000001" customHeight="1" x14ac:dyDescent="0.2">
      <c r="C26" s="10"/>
      <c r="G26" s="15"/>
      <c r="H26" s="285" t="s">
        <v>470</v>
      </c>
      <c r="I26" s="263" t="s">
        <v>0</v>
      </c>
      <c r="J26" s="263">
        <v>18</v>
      </c>
      <c r="K26" s="278" t="s">
        <v>480</v>
      </c>
      <c r="L26" s="24">
        <v>37.085924609722042</v>
      </c>
      <c r="M26" s="276"/>
      <c r="N26" s="25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0.18181818181818188</v>
      </c>
      <c r="Y26" s="24">
        <v>0.18181818181818188</v>
      </c>
      <c r="Z26" s="24">
        <v>0</v>
      </c>
      <c r="AA26" s="24">
        <v>0</v>
      </c>
      <c r="AB26" s="24">
        <v>0</v>
      </c>
      <c r="AC26" s="24">
        <v>3.4804578102196518E-2</v>
      </c>
      <c r="AD26" s="24">
        <v>1.0741622648794009</v>
      </c>
      <c r="AE26" s="24">
        <v>2.528302770891306</v>
      </c>
      <c r="AF26" s="24">
        <v>3.5596139240915909</v>
      </c>
      <c r="AG26" s="24">
        <v>4.9790087370957652</v>
      </c>
      <c r="AH26" s="24">
        <v>6.5326535945722783</v>
      </c>
      <c r="AI26" s="24">
        <v>8.303316428793039</v>
      </c>
      <c r="AJ26" s="24">
        <v>9.3857908578108589</v>
      </c>
      <c r="AK26" s="24">
        <v>9.9721758023194198</v>
      </c>
      <c r="AL26" s="24">
        <v>10.194793343038247</v>
      </c>
      <c r="AM26" s="24">
        <v>9.6073671984668003</v>
      </c>
      <c r="AN26" s="24">
        <v>8.3345275215872796</v>
      </c>
      <c r="AO26" s="24">
        <v>6.6152322177418439</v>
      </c>
      <c r="AP26" s="24">
        <v>4.7526099961485535</v>
      </c>
      <c r="AQ26" s="24">
        <v>3.2266241948881023</v>
      </c>
      <c r="AR26" s="24">
        <v>2.1644456943688839</v>
      </c>
      <c r="AS26" s="24">
        <v>1.4999159451403776</v>
      </c>
      <c r="AT26" s="24">
        <v>1.178444180268938</v>
      </c>
      <c r="AU26" s="24">
        <v>1.0817371198823766</v>
      </c>
      <c r="AV26" s="24">
        <v>1.0672998099194542</v>
      </c>
      <c r="AW26" s="24">
        <v>1.0420120993011674</v>
      </c>
      <c r="AX26" s="24">
        <v>0.93126926352139106</v>
      </c>
      <c r="AY26" s="24">
        <v>0.7761409159698206</v>
      </c>
      <c r="AZ26" s="24">
        <v>0.52866709011331059</v>
      </c>
      <c r="BA26" s="240">
        <v>0.23126996305961486</v>
      </c>
      <c r="BB26" s="240">
        <v>3.192080265528921E-2</v>
      </c>
      <c r="BC26" s="26">
        <v>2.2573217363422329E-3</v>
      </c>
      <c r="BD26" s="16"/>
    </row>
    <row r="27" spans="2:56" ht="20.100000000000001" customHeight="1" x14ac:dyDescent="0.2">
      <c r="G27" s="15"/>
      <c r="H27" s="285" t="s">
        <v>471</v>
      </c>
      <c r="I27" s="263" t="s">
        <v>0</v>
      </c>
      <c r="J27" s="263">
        <v>19</v>
      </c>
      <c r="K27" s="278" t="s">
        <v>480</v>
      </c>
      <c r="L27" s="24">
        <v>39.498392282958193</v>
      </c>
      <c r="M27" s="276"/>
      <c r="N27" s="25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0.19880715705765423</v>
      </c>
      <c r="Z27" s="24">
        <v>1.5472146065254459E-2</v>
      </c>
      <c r="AA27" s="24">
        <v>0.34826753219244883</v>
      </c>
      <c r="AB27" s="24">
        <v>0.75613632972814415</v>
      </c>
      <c r="AC27" s="24">
        <v>0.93144309237270662</v>
      </c>
      <c r="AD27" s="24">
        <v>2.660686180870008</v>
      </c>
      <c r="AE27" s="24">
        <v>3.2769551473564471</v>
      </c>
      <c r="AF27" s="24">
        <v>4.1066456128845612</v>
      </c>
      <c r="AG27" s="24">
        <v>5.7038038342410715</v>
      </c>
      <c r="AH27" s="24">
        <v>6.4706295358044983</v>
      </c>
      <c r="AI27" s="24">
        <v>8.5664144180919006</v>
      </c>
      <c r="AJ27" s="24">
        <v>9.280235712381721</v>
      </c>
      <c r="AK27" s="24">
        <v>9.0872035946354668</v>
      </c>
      <c r="AL27" s="24">
        <v>9.2319153072069788</v>
      </c>
      <c r="AM27" s="24">
        <v>8.8316659971764278</v>
      </c>
      <c r="AN27" s="24">
        <v>7.8036905450710181</v>
      </c>
      <c r="AO27" s="24">
        <v>6.3246570016452939</v>
      </c>
      <c r="AP27" s="24">
        <v>4.6589952495928619</v>
      </c>
      <c r="AQ27" s="24">
        <v>3.2619018025429742</v>
      </c>
      <c r="AR27" s="24">
        <v>2.2696085993810589</v>
      </c>
      <c r="AS27" s="24">
        <v>1.6080897773912239</v>
      </c>
      <c r="AT27" s="24">
        <v>1.1928336964317061</v>
      </c>
      <c r="AU27" s="24">
        <v>0.93069724487940719</v>
      </c>
      <c r="AV27" s="24">
        <v>0.74415586328024064</v>
      </c>
      <c r="AW27" s="24">
        <v>0.5979201866735786</v>
      </c>
      <c r="AX27" s="24">
        <v>0.45972016849718078</v>
      </c>
      <c r="AY27" s="24">
        <v>0.34846214449556223</v>
      </c>
      <c r="AZ27" s="24">
        <v>0.22418339306854371</v>
      </c>
      <c r="BA27" s="240">
        <v>9.4846118977111649E-2</v>
      </c>
      <c r="BB27" s="240">
        <v>1.3063046452885561E-2</v>
      </c>
      <c r="BC27" s="26">
        <v>8.9356355409234969E-4</v>
      </c>
      <c r="BD27" s="16"/>
    </row>
    <row r="28" spans="2:56" ht="20.100000000000001" customHeight="1" x14ac:dyDescent="0.2">
      <c r="G28" s="15"/>
      <c r="H28" s="285" t="s">
        <v>472</v>
      </c>
      <c r="I28" s="263" t="s">
        <v>0</v>
      </c>
      <c r="J28" s="263">
        <v>20</v>
      </c>
      <c r="K28" s="278" t="s">
        <v>489</v>
      </c>
      <c r="L28" s="24">
        <v>32.396391685187609</v>
      </c>
      <c r="M28" s="276"/>
      <c r="N28" s="25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0.15847860538827252</v>
      </c>
      <c r="Z28" s="24">
        <v>0</v>
      </c>
      <c r="AA28" s="24">
        <v>0</v>
      </c>
      <c r="AB28" s="24">
        <v>0</v>
      </c>
      <c r="AC28" s="24">
        <v>1.9010045253365457E-2</v>
      </c>
      <c r="AD28" s="24">
        <v>0.92293618994339721</v>
      </c>
      <c r="AE28" s="24">
        <v>2.3738315881659853</v>
      </c>
      <c r="AF28" s="24">
        <v>2.9709004195855107</v>
      </c>
      <c r="AG28" s="24">
        <v>4.0758396831619637</v>
      </c>
      <c r="AH28" s="24">
        <v>5.2756150629009024</v>
      </c>
      <c r="AI28" s="24">
        <v>7.0958122017373633</v>
      </c>
      <c r="AJ28" s="24">
        <v>8.6957223752133821</v>
      </c>
      <c r="AK28" s="24">
        <v>9.9577655726600725</v>
      </c>
      <c r="AL28" s="24">
        <v>10.781118515752674</v>
      </c>
      <c r="AM28" s="24">
        <v>10.456433946240736</v>
      </c>
      <c r="AN28" s="24">
        <v>9.2402579355203009</v>
      </c>
      <c r="AO28" s="24">
        <v>7.5133194170903943</v>
      </c>
      <c r="AP28" s="24">
        <v>5.5735953582660187</v>
      </c>
      <c r="AQ28" s="24">
        <v>3.9113508060798869</v>
      </c>
      <c r="AR28" s="24">
        <v>2.6718518201325168</v>
      </c>
      <c r="AS28" s="24">
        <v>1.8206331134019174</v>
      </c>
      <c r="AT28" s="24">
        <v>1.3376598241777358</v>
      </c>
      <c r="AU28" s="24">
        <v>1.1147786437503158</v>
      </c>
      <c r="AV28" s="24">
        <v>1.010604018956726</v>
      </c>
      <c r="AW28" s="24">
        <v>0.92793891488077274</v>
      </c>
      <c r="AX28" s="24">
        <v>0.79510944576620413</v>
      </c>
      <c r="AY28" s="24">
        <v>0.64768115200402276</v>
      </c>
      <c r="AZ28" s="24">
        <v>0.43473965918102181</v>
      </c>
      <c r="BA28" s="240">
        <v>0.18908649550420401</v>
      </c>
      <c r="BB28" s="240">
        <v>2.609068820266499E-2</v>
      </c>
      <c r="BC28" s="26">
        <v>1.8385010816804395E-3</v>
      </c>
      <c r="BD28" s="16"/>
    </row>
    <row r="29" spans="2:56" ht="20.100000000000001" customHeight="1" x14ac:dyDescent="0.2">
      <c r="G29" s="15"/>
      <c r="H29" s="285" t="s">
        <v>473</v>
      </c>
      <c r="I29" s="263" t="s">
        <v>0</v>
      </c>
      <c r="J29" s="263">
        <v>21</v>
      </c>
      <c r="K29" s="278" t="s">
        <v>484</v>
      </c>
      <c r="L29" s="24">
        <v>15.640599001663896</v>
      </c>
      <c r="M29" s="276"/>
      <c r="N29" s="25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0.31397174254317106</v>
      </c>
      <c r="Z29" s="24">
        <v>0.48278234145684129</v>
      </c>
      <c r="AA29" s="24">
        <v>1.227276627897147</v>
      </c>
      <c r="AB29" s="24">
        <v>2.8154664299430263</v>
      </c>
      <c r="AC29" s="24">
        <v>4.7753679886940779</v>
      </c>
      <c r="AD29" s="24">
        <v>8.6777841513560094</v>
      </c>
      <c r="AE29" s="24">
        <v>7.7339975712424884</v>
      </c>
      <c r="AF29" s="24">
        <v>6.4860843116340803</v>
      </c>
      <c r="AG29" s="24">
        <v>6.9702751631343638</v>
      </c>
      <c r="AH29" s="24">
        <v>7.6663768199350262</v>
      </c>
      <c r="AI29" s="24">
        <v>8.1826610227855525</v>
      </c>
      <c r="AJ29" s="24">
        <v>8.0896249777586977</v>
      </c>
      <c r="AK29" s="24">
        <v>7.5808856797601951</v>
      </c>
      <c r="AL29" s="24">
        <v>6.939485416643663</v>
      </c>
      <c r="AM29" s="24">
        <v>5.9063668963599376</v>
      </c>
      <c r="AN29" s="24">
        <v>4.6324582221994994</v>
      </c>
      <c r="AO29" s="24">
        <v>3.3511746786034968</v>
      </c>
      <c r="AP29" s="24">
        <v>2.2589871882520121</v>
      </c>
      <c r="AQ29" s="24">
        <v>1.5094910766545349</v>
      </c>
      <c r="AR29" s="24">
        <v>1.0347498600734271</v>
      </c>
      <c r="AS29" s="24">
        <v>0.73108727724464473</v>
      </c>
      <c r="AT29" s="24">
        <v>0.55470153808204359</v>
      </c>
      <c r="AU29" s="24">
        <v>0.46450241728788122</v>
      </c>
      <c r="AV29" s="24">
        <v>0.41364782484911894</v>
      </c>
      <c r="AW29" s="24">
        <v>0.37255893316248584</v>
      </c>
      <c r="AX29" s="24">
        <v>0.31570709156427862</v>
      </c>
      <c r="AY29" s="24">
        <v>0.25556556476169939</v>
      </c>
      <c r="AZ29" s="24">
        <v>0.171398367015829</v>
      </c>
      <c r="BA29" s="240">
        <v>7.452258888248417E-2</v>
      </c>
      <c r="BB29" s="240">
        <v>1.0320659677155479E-2</v>
      </c>
      <c r="BC29" s="26">
        <v>7.1957054510573507E-4</v>
      </c>
      <c r="BD29" s="16"/>
    </row>
    <row r="30" spans="2:56" ht="20.100000000000001" customHeight="1" x14ac:dyDescent="0.2">
      <c r="G30" s="15"/>
      <c r="H30" s="285" t="s">
        <v>474</v>
      </c>
      <c r="I30" s="263" t="s">
        <v>0</v>
      </c>
      <c r="J30" s="263">
        <v>22</v>
      </c>
      <c r="K30" s="278" t="s">
        <v>479</v>
      </c>
      <c r="L30" s="24">
        <v>30.479628674574521</v>
      </c>
      <c r="M30" s="276"/>
      <c r="N30" s="25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0.29910269192422739</v>
      </c>
      <c r="Z30" s="24">
        <v>0</v>
      </c>
      <c r="AA30" s="24">
        <v>0</v>
      </c>
      <c r="AB30" s="24">
        <v>5.4187942331732436E-5</v>
      </c>
      <c r="AC30" s="24">
        <v>0.27596064941604437</v>
      </c>
      <c r="AD30" s="24">
        <v>2.2260271714845432</v>
      </c>
      <c r="AE30" s="24">
        <v>3.2897561055803091</v>
      </c>
      <c r="AF30" s="24">
        <v>3.6672337156522912</v>
      </c>
      <c r="AG30" s="24">
        <v>4.3385398734760834</v>
      </c>
      <c r="AH30" s="24">
        <v>5.577523064718922</v>
      </c>
      <c r="AI30" s="24">
        <v>7.1972042053817065</v>
      </c>
      <c r="AJ30" s="24">
        <v>8.6274984851025618</v>
      </c>
      <c r="AK30" s="24">
        <v>9.9269851727327598</v>
      </c>
      <c r="AL30" s="24">
        <v>10.778266425726105</v>
      </c>
      <c r="AM30" s="24">
        <v>10.345265379651618</v>
      </c>
      <c r="AN30" s="24">
        <v>9.0022991257784799</v>
      </c>
      <c r="AO30" s="24">
        <v>7.208879181779432</v>
      </c>
      <c r="AP30" s="24">
        <v>5.2658330991904023</v>
      </c>
      <c r="AQ30" s="24">
        <v>3.6299505608791955</v>
      </c>
      <c r="AR30" s="24">
        <v>2.4512016735704809</v>
      </c>
      <c r="AS30" s="24">
        <v>1.6696013856016494</v>
      </c>
      <c r="AT30" s="24">
        <v>1.1933201751014348</v>
      </c>
      <c r="AU30" s="24">
        <v>0.90090289371093646</v>
      </c>
      <c r="AV30" s="24">
        <v>0.69718651967965695</v>
      </c>
      <c r="AW30" s="24">
        <v>0.53290833556098494</v>
      </c>
      <c r="AX30" s="24">
        <v>0.3812577700217657</v>
      </c>
      <c r="AY30" s="24">
        <v>0.27278517547695336</v>
      </c>
      <c r="AZ30" s="24">
        <v>0.16674588130757129</v>
      </c>
      <c r="BA30" s="240">
        <v>6.7936996731182114E-2</v>
      </c>
      <c r="BB30" s="240">
        <v>9.1366760103972211E-3</v>
      </c>
      <c r="BC30" s="26">
        <v>6.374208100159794E-4</v>
      </c>
      <c r="BD30" s="16"/>
    </row>
    <row r="31" spans="2:56" ht="20.100000000000001" customHeight="1" x14ac:dyDescent="0.2">
      <c r="G31" s="15"/>
      <c r="H31" s="285" t="s">
        <v>475</v>
      </c>
      <c r="I31" s="263" t="s">
        <v>0</v>
      </c>
      <c r="J31" s="263">
        <v>23</v>
      </c>
      <c r="K31" s="278" t="s">
        <v>480</v>
      </c>
      <c r="L31" s="24">
        <v>30.685780705153032</v>
      </c>
      <c r="M31" s="276"/>
      <c r="N31" s="25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0.17636684303350966</v>
      </c>
      <c r="Z31" s="24">
        <v>0</v>
      </c>
      <c r="AA31" s="24">
        <v>0</v>
      </c>
      <c r="AB31" s="24">
        <v>0</v>
      </c>
      <c r="AC31" s="24">
        <v>0.18631129228639634</v>
      </c>
      <c r="AD31" s="24">
        <v>2.0638432370744919</v>
      </c>
      <c r="AE31" s="24">
        <v>3.4984583056656846</v>
      </c>
      <c r="AF31" s="24">
        <v>4.5052742852821011</v>
      </c>
      <c r="AG31" s="24">
        <v>6.1718345121814098</v>
      </c>
      <c r="AH31" s="24">
        <v>7.8154502814029732</v>
      </c>
      <c r="AI31" s="24">
        <v>9.0331486367736478</v>
      </c>
      <c r="AJ31" s="24">
        <v>9.2101658514786404</v>
      </c>
      <c r="AK31" s="24">
        <v>9.2372929185829538</v>
      </c>
      <c r="AL31" s="24">
        <v>9.5382710971522968</v>
      </c>
      <c r="AM31" s="24">
        <v>9.0950043391883248</v>
      </c>
      <c r="AN31" s="24">
        <v>7.7631027782217323</v>
      </c>
      <c r="AO31" s="24">
        <v>5.9842359943924919</v>
      </c>
      <c r="AP31" s="24">
        <v>4.18670718592608</v>
      </c>
      <c r="AQ31" s="24">
        <v>2.8282375700935662</v>
      </c>
      <c r="AR31" s="24">
        <v>1.954266855987441</v>
      </c>
      <c r="AS31" s="24">
        <v>1.4188429375793006</v>
      </c>
      <c r="AT31" s="24">
        <v>1.1159681103439711</v>
      </c>
      <c r="AU31" s="24">
        <v>0.9543052648262863</v>
      </c>
      <c r="AV31" s="24">
        <v>0.85048271685015608</v>
      </c>
      <c r="AW31" s="24">
        <v>0.75871886144514344</v>
      </c>
      <c r="AX31" s="24">
        <v>0.63558892916733523</v>
      </c>
      <c r="AY31" s="24">
        <v>0.51072955277698873</v>
      </c>
      <c r="AZ31" s="24">
        <v>0.34018240561336455</v>
      </c>
      <c r="BA31" s="240">
        <v>0.14592675083044646</v>
      </c>
      <c r="BB31" s="240">
        <v>1.9858909769024245E-2</v>
      </c>
      <c r="BC31" s="26">
        <v>1.4235760742370783E-3</v>
      </c>
      <c r="BD31" s="16"/>
    </row>
    <row r="32" spans="2:56" ht="20.100000000000001" customHeight="1" x14ac:dyDescent="0.2">
      <c r="G32" s="15"/>
      <c r="H32" s="285" t="s">
        <v>476</v>
      </c>
      <c r="I32" s="263" t="s">
        <v>0</v>
      </c>
      <c r="J32" s="263">
        <v>24</v>
      </c>
      <c r="K32" s="278" t="s">
        <v>490</v>
      </c>
      <c r="L32" s="24">
        <v>26.571731555824883</v>
      </c>
      <c r="M32" s="276"/>
      <c r="N32" s="25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0.48840048840048833</v>
      </c>
      <c r="U32" s="24">
        <v>0.24420024420024417</v>
      </c>
      <c r="V32" s="24">
        <v>0.12210012210012208</v>
      </c>
      <c r="W32" s="24">
        <v>0.12210012210012208</v>
      </c>
      <c r="X32" s="24">
        <v>0.12210012210012208</v>
      </c>
      <c r="Y32" s="24">
        <v>0.12210012210012208</v>
      </c>
      <c r="Z32" s="24">
        <v>0</v>
      </c>
      <c r="AA32" s="24">
        <v>0</v>
      </c>
      <c r="AB32" s="24">
        <v>0</v>
      </c>
      <c r="AC32" s="24">
        <v>8.3075700424268553E-2</v>
      </c>
      <c r="AD32" s="24">
        <v>1.3276736130007039</v>
      </c>
      <c r="AE32" s="24">
        <v>2.2467775597903046</v>
      </c>
      <c r="AF32" s="24">
        <v>2.390254045494967</v>
      </c>
      <c r="AG32" s="24">
        <v>3.2151524677292915</v>
      </c>
      <c r="AH32" s="24">
        <v>4.6787756072534572</v>
      </c>
      <c r="AI32" s="24">
        <v>6.7820322307927521</v>
      </c>
      <c r="AJ32" s="24">
        <v>8.7667836977744695</v>
      </c>
      <c r="AK32" s="24">
        <v>10.302204347546089</v>
      </c>
      <c r="AL32" s="24">
        <v>11.145381822227678</v>
      </c>
      <c r="AM32" s="24">
        <v>10.633805423284857</v>
      </c>
      <c r="AN32" s="24">
        <v>9.1882143887282552</v>
      </c>
      <c r="AO32" s="24">
        <v>7.3347155072061412</v>
      </c>
      <c r="AP32" s="24">
        <v>5.4196229852976989</v>
      </c>
      <c r="AQ32" s="24">
        <v>3.8365612277426937</v>
      </c>
      <c r="AR32" s="24">
        <v>2.6185816852239374</v>
      </c>
      <c r="AS32" s="24">
        <v>1.7402141946853547</v>
      </c>
      <c r="AT32" s="24">
        <v>1.2557970795597413</v>
      </c>
      <c r="AU32" s="24">
        <v>1.0819312370034158</v>
      </c>
      <c r="AV32" s="24">
        <v>1.0547719531862061</v>
      </c>
      <c r="AW32" s="24">
        <v>1.0506627471240275</v>
      </c>
      <c r="AX32" s="24">
        <v>0.96411802728395057</v>
      </c>
      <c r="AY32" s="24">
        <v>0.81907540066304108</v>
      </c>
      <c r="AZ32" s="24">
        <v>0.56306396066998221</v>
      </c>
      <c r="BA32" s="240">
        <v>0.2443466288420339</v>
      </c>
      <c r="BB32" s="240">
        <v>3.2966797086768619E-2</v>
      </c>
      <c r="BC32" s="26">
        <v>2.4384433766832764E-3</v>
      </c>
      <c r="BD32" s="16"/>
    </row>
    <row r="33" spans="7:56" ht="20.100000000000001" customHeight="1" x14ac:dyDescent="0.2">
      <c r="G33" s="15"/>
      <c r="H33" s="285" t="s">
        <v>477</v>
      </c>
      <c r="I33" s="263" t="s">
        <v>0</v>
      </c>
      <c r="J33" s="263">
        <v>25</v>
      </c>
      <c r="K33" s="278" t="s">
        <v>479</v>
      </c>
      <c r="L33" s="24">
        <v>37.966185977125811</v>
      </c>
      <c r="M33" s="276"/>
      <c r="N33" s="25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0.10764262648008609</v>
      </c>
      <c r="Z33" s="24">
        <v>0</v>
      </c>
      <c r="AA33" s="24">
        <v>0</v>
      </c>
      <c r="AB33" s="24">
        <v>2.2675017858952776E-3</v>
      </c>
      <c r="AC33" s="24">
        <v>0.88879283319693481</v>
      </c>
      <c r="AD33" s="24">
        <v>4.1919582002933478</v>
      </c>
      <c r="AE33" s="24">
        <v>3.8378947007364648</v>
      </c>
      <c r="AF33" s="24">
        <v>2.6563927591421579</v>
      </c>
      <c r="AG33" s="24">
        <v>3.1232347408330048</v>
      </c>
      <c r="AH33" s="24">
        <v>4.4625116811930203</v>
      </c>
      <c r="AI33" s="24">
        <v>6.4268601122786011</v>
      </c>
      <c r="AJ33" s="24">
        <v>8.1865940137989899</v>
      </c>
      <c r="AK33" s="24">
        <v>9.6014495188911191</v>
      </c>
      <c r="AL33" s="24">
        <v>10.472865575418776</v>
      </c>
      <c r="AM33" s="24">
        <v>10.140993165149812</v>
      </c>
      <c r="AN33" s="24">
        <v>9.0067652861506318</v>
      </c>
      <c r="AO33" s="24">
        <v>7.4137217771341772</v>
      </c>
      <c r="AP33" s="24">
        <v>5.5931184618951617</v>
      </c>
      <c r="AQ33" s="24">
        <v>4.0077117243217035</v>
      </c>
      <c r="AR33" s="24">
        <v>2.7841251285883031</v>
      </c>
      <c r="AS33" s="24">
        <v>1.8843046775568431</v>
      </c>
      <c r="AT33" s="24">
        <v>1.3110273790247775</v>
      </c>
      <c r="AU33" s="24">
        <v>0.98935547779310928</v>
      </c>
      <c r="AV33" s="24">
        <v>0.8053632278950088</v>
      </c>
      <c r="AW33" s="24">
        <v>0.68221891485666986</v>
      </c>
      <c r="AX33" s="24">
        <v>0.55491408474049264</v>
      </c>
      <c r="AY33" s="24">
        <v>0.43993097807092679</v>
      </c>
      <c r="AZ33" s="24">
        <v>0.28976028572899692</v>
      </c>
      <c r="BA33" s="240">
        <v>0.12110965536487066</v>
      </c>
      <c r="BB33" s="240">
        <v>1.5911660319821684E-2</v>
      </c>
      <c r="BC33" s="26">
        <v>1.2038513602836256E-3</v>
      </c>
      <c r="BD33" s="16"/>
    </row>
    <row r="34" spans="7:56" ht="20.100000000000001" customHeight="1" x14ac:dyDescent="0.2">
      <c r="G34" s="15"/>
      <c r="H34" s="285"/>
      <c r="I34" s="263"/>
      <c r="J34" s="263"/>
      <c r="K34" s="278"/>
      <c r="L34" s="24"/>
      <c r="M34" s="276"/>
      <c r="N34" s="25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0"/>
      <c r="BB34" s="240"/>
      <c r="BC34" s="26"/>
      <c r="BD34" s="16"/>
    </row>
    <row r="35" spans="7:56" ht="20.100000000000001" customHeight="1" x14ac:dyDescent="0.2">
      <c r="G35" s="15"/>
      <c r="H35" s="285"/>
      <c r="I35" s="263"/>
      <c r="J35" s="263"/>
      <c r="K35" s="278"/>
      <c r="L35" s="24"/>
      <c r="M35" s="276"/>
      <c r="N35" s="25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0"/>
      <c r="BB35" s="240"/>
      <c r="BC35" s="26"/>
      <c r="BD35" s="16"/>
    </row>
    <row r="36" spans="7:56" ht="20.100000000000001" customHeight="1" x14ac:dyDescent="0.2">
      <c r="G36" s="15"/>
      <c r="H36" s="285"/>
      <c r="I36" s="263"/>
      <c r="J36" s="263"/>
      <c r="K36" s="278"/>
      <c r="L36" s="24"/>
      <c r="M36" s="276"/>
      <c r="N36" s="25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0"/>
      <c r="BB36" s="240"/>
      <c r="BC36" s="26"/>
      <c r="BD36" s="16"/>
    </row>
    <row r="37" spans="7:56" ht="20.100000000000001" customHeight="1" x14ac:dyDescent="0.2">
      <c r="G37" s="15"/>
      <c r="H37" s="285"/>
      <c r="I37" s="263"/>
      <c r="J37" s="263"/>
      <c r="K37" s="278"/>
      <c r="L37" s="24"/>
      <c r="M37" s="276"/>
      <c r="N37" s="25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0"/>
      <c r="BB37" s="240"/>
      <c r="BC37" s="26"/>
      <c r="BD37" s="16"/>
    </row>
    <row r="38" spans="7:56" ht="20.100000000000001" customHeight="1" thickBot="1" x14ac:dyDescent="0.25">
      <c r="G38" s="15"/>
      <c r="H38" s="288"/>
      <c r="I38" s="264"/>
      <c r="J38" s="264"/>
      <c r="K38" s="278"/>
      <c r="L38" s="24"/>
      <c r="M38" s="277"/>
      <c r="N38" s="25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1"/>
      <c r="BB38" s="241"/>
      <c r="BC38" s="27"/>
      <c r="BD38" s="16"/>
    </row>
    <row r="39" spans="7:56" ht="20.100000000000001" customHeight="1" thickBot="1" x14ac:dyDescent="0.25">
      <c r="G39" s="20"/>
      <c r="H39" s="82"/>
      <c r="I39" s="82"/>
      <c r="J39" s="82"/>
      <c r="K39" s="82"/>
      <c r="L39" s="199"/>
      <c r="M39" s="82"/>
      <c r="N39" s="79"/>
      <c r="O39" s="79"/>
      <c r="P39" s="79"/>
      <c r="Q39" s="79"/>
      <c r="R39" s="83"/>
      <c r="S39" s="79"/>
      <c r="T39" s="79"/>
      <c r="U39" s="79"/>
      <c r="V39" s="79"/>
      <c r="W39" s="79"/>
      <c r="X39" s="83"/>
      <c r="Y39" s="79"/>
      <c r="Z39" s="79"/>
      <c r="AA39" s="79"/>
      <c r="AB39" s="79"/>
      <c r="AC39" s="83"/>
      <c r="AD39" s="79"/>
      <c r="AE39" s="79"/>
      <c r="AF39" s="79"/>
      <c r="AG39" s="79"/>
      <c r="AH39" s="79"/>
      <c r="AI39" s="83"/>
      <c r="AJ39" s="79"/>
      <c r="AK39" s="79"/>
      <c r="AL39" s="79"/>
      <c r="AM39" s="83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18"/>
    </row>
    <row r="40" spans="7:56" ht="20.100000000000001" customHeight="1" x14ac:dyDescent="0.2">
      <c r="H40" s="462" t="s">
        <v>422</v>
      </c>
      <c r="I40" s="462"/>
      <c r="J40" s="462"/>
      <c r="K40" s="462"/>
    </row>
    <row r="41" spans="7:56" ht="20.100000000000001" customHeight="1" x14ac:dyDescent="0.2">
      <c r="H41" s="463"/>
      <c r="I41" s="463"/>
      <c r="J41" s="463"/>
      <c r="K41" s="463"/>
    </row>
    <row r="42" spans="7:56" ht="20.100000000000001" customHeight="1" x14ac:dyDescent="0.2">
      <c r="H42" s="463"/>
      <c r="I42" s="463"/>
      <c r="J42" s="463"/>
      <c r="K42" s="463"/>
    </row>
  </sheetData>
  <sheetProtection password="D3E8" sheet="1" objects="1" scenarios="1" selectLockedCells="1"/>
  <mergeCells count="8">
    <mergeCell ref="H40:K42"/>
    <mergeCell ref="N6:BC6"/>
    <mergeCell ref="M6:M8"/>
    <mergeCell ref="J6:J8"/>
    <mergeCell ref="H6:H8"/>
    <mergeCell ref="I6:I8"/>
    <mergeCell ref="K6:K8"/>
    <mergeCell ref="L6:L8"/>
  </mergeCells>
  <conditionalFormatting sqref="J31:BC38 J9:K9 J10:J30 L12:BC30 M9:BC11">
    <cfRule type="cellIs" dxfId="65" priority="5" stopIfTrue="1" operator="equal">
      <formula>""</formula>
    </cfRule>
  </conditionalFormatting>
  <conditionalFormatting sqref="D15:D16">
    <cfRule type="cellIs" dxfId="64" priority="4" stopIfTrue="1" operator="equal">
      <formula>""</formula>
    </cfRule>
  </conditionalFormatting>
  <conditionalFormatting sqref="L9:L11">
    <cfRule type="cellIs" dxfId="63" priority="3" stopIfTrue="1" operator="equal">
      <formula>""</formula>
    </cfRule>
  </conditionalFormatting>
  <conditionalFormatting sqref="K10:K30">
    <cfRule type="cellIs" dxfId="62" priority="2" stopIfTrue="1" operator="equal">
      <formula>""</formula>
    </cfRule>
  </conditionalFormatting>
  <conditionalFormatting sqref="H9:I38">
    <cfRule type="cellIs" dxfId="61" priority="1" stopIfTrue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878A15"/>
  </sheetPr>
  <dimension ref="A1:BJ41"/>
  <sheetViews>
    <sheetView zoomScale="70" zoomScaleNormal="70" workbookViewId="0">
      <selection activeCell="N23" sqref="N23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0" width="14.6640625" style="11" customWidth="1"/>
    <col min="11" max="11" width="44.21875" style="11" customWidth="1"/>
    <col min="12" max="55" width="14.6640625" style="11" customWidth="1"/>
    <col min="56" max="61" width="17.33203125" style="11" customWidth="1"/>
    <col min="62" max="62" width="3.5546875" style="11" customWidth="1"/>
    <col min="63" max="63" width="14.6640625" style="11" customWidth="1"/>
    <col min="64" max="64" width="2.88671875" style="11" customWidth="1"/>
    <col min="65" max="16384" width="8.88671875" style="11"/>
  </cols>
  <sheetData>
    <row r="1" spans="2:62" ht="12" customHeight="1" x14ac:dyDescent="0.2"/>
    <row r="2" spans="2:62" ht="20.100000000000001" customHeight="1" x14ac:dyDescent="0.2">
      <c r="B2" s="37" t="s">
        <v>186</v>
      </c>
      <c r="AR2" s="181"/>
    </row>
    <row r="3" spans="2:62" ht="20.100000000000001" customHeight="1" x14ac:dyDescent="0.2">
      <c r="B3" s="37"/>
    </row>
    <row r="4" spans="2:62" ht="20.100000000000001" customHeight="1" thickBot="1" x14ac:dyDescent="0.25">
      <c r="B4" s="37"/>
      <c r="H4" s="38" t="s">
        <v>187</v>
      </c>
    </row>
    <row r="5" spans="2:62" ht="20.100000000000001" customHeight="1" thickBot="1" x14ac:dyDescent="0.25">
      <c r="B5" s="37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4"/>
    </row>
    <row r="6" spans="2:62" ht="19.5" customHeight="1" thickBot="1" x14ac:dyDescent="0.25">
      <c r="B6" s="22" t="s">
        <v>54</v>
      </c>
      <c r="G6" s="15"/>
      <c r="H6" s="473" t="s">
        <v>38</v>
      </c>
      <c r="I6" s="476" t="s">
        <v>52</v>
      </c>
      <c r="J6" s="470" t="s">
        <v>63</v>
      </c>
      <c r="K6" s="489" t="s">
        <v>76</v>
      </c>
      <c r="L6" s="476" t="s">
        <v>78</v>
      </c>
      <c r="M6" s="467" t="s">
        <v>77</v>
      </c>
      <c r="N6" s="97"/>
      <c r="O6" s="67" t="s">
        <v>74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464" t="s">
        <v>79</v>
      </c>
      <c r="BE6" s="465"/>
      <c r="BF6" s="465"/>
      <c r="BG6" s="465"/>
      <c r="BH6" s="465"/>
      <c r="BI6" s="466"/>
      <c r="BJ6" s="16"/>
    </row>
    <row r="7" spans="2:62" ht="18.75" customHeight="1" thickBot="1" x14ac:dyDescent="0.25">
      <c r="B7" s="12"/>
      <c r="C7" s="13"/>
      <c r="D7" s="13"/>
      <c r="E7" s="14"/>
      <c r="G7" s="15"/>
      <c r="H7" s="474"/>
      <c r="I7" s="477"/>
      <c r="J7" s="471"/>
      <c r="K7" s="490"/>
      <c r="L7" s="477"/>
      <c r="M7" s="468"/>
      <c r="N7" s="234">
        <v>-5.5</v>
      </c>
      <c r="O7" s="235">
        <v>-5</v>
      </c>
      <c r="P7" s="235">
        <v>-4.5</v>
      </c>
      <c r="Q7" s="236">
        <v>-4</v>
      </c>
      <c r="R7" s="236">
        <v>-3.5</v>
      </c>
      <c r="S7" s="236">
        <v>-3</v>
      </c>
      <c r="T7" s="235">
        <v>-2.5</v>
      </c>
      <c r="U7" s="235">
        <v>-2</v>
      </c>
      <c r="V7" s="235">
        <v>-1.5</v>
      </c>
      <c r="W7" s="236">
        <v>-1</v>
      </c>
      <c r="X7" s="236">
        <v>-0.5</v>
      </c>
      <c r="Y7" s="236">
        <v>0</v>
      </c>
      <c r="Z7" s="235">
        <v>0.5</v>
      </c>
      <c r="AA7" s="235">
        <v>1</v>
      </c>
      <c r="AB7" s="236">
        <v>1.5</v>
      </c>
      <c r="AC7" s="236">
        <v>2</v>
      </c>
      <c r="AD7" s="236">
        <v>2.5</v>
      </c>
      <c r="AE7" s="235">
        <v>3</v>
      </c>
      <c r="AF7" s="235">
        <v>3.5</v>
      </c>
      <c r="AG7" s="235">
        <v>4</v>
      </c>
      <c r="AH7" s="236">
        <v>4.5</v>
      </c>
      <c r="AI7" s="236">
        <v>5</v>
      </c>
      <c r="AJ7" s="236">
        <v>5.5</v>
      </c>
      <c r="AK7" s="235">
        <v>6</v>
      </c>
      <c r="AL7" s="236">
        <v>6.5</v>
      </c>
      <c r="AM7" s="237">
        <v>7</v>
      </c>
      <c r="AN7" s="237">
        <v>7.5</v>
      </c>
      <c r="AO7" s="238">
        <v>8</v>
      </c>
      <c r="AP7" s="238">
        <v>8.5</v>
      </c>
      <c r="AQ7" s="237">
        <v>9</v>
      </c>
      <c r="AR7" s="237">
        <v>9.5</v>
      </c>
      <c r="AS7" s="237">
        <v>10</v>
      </c>
      <c r="AT7" s="237">
        <v>10.5</v>
      </c>
      <c r="AU7" s="237">
        <v>11</v>
      </c>
      <c r="AV7" s="237">
        <v>11.5</v>
      </c>
      <c r="AW7" s="237">
        <v>12</v>
      </c>
      <c r="AX7" s="237">
        <v>12.5</v>
      </c>
      <c r="AY7" s="238">
        <v>13</v>
      </c>
      <c r="AZ7" s="238">
        <v>13.5</v>
      </c>
      <c r="BA7" s="237">
        <v>14</v>
      </c>
      <c r="BB7" s="237">
        <v>14.5</v>
      </c>
      <c r="BC7" s="239" t="s">
        <v>269</v>
      </c>
      <c r="BD7" s="492" t="s">
        <v>312</v>
      </c>
      <c r="BE7" s="482" t="s">
        <v>313</v>
      </c>
      <c r="BF7" s="482" t="s">
        <v>81</v>
      </c>
      <c r="BG7" s="482" t="s">
        <v>82</v>
      </c>
      <c r="BH7" s="482" t="s">
        <v>83</v>
      </c>
      <c r="BI7" s="484" t="s">
        <v>80</v>
      </c>
      <c r="BJ7" s="16"/>
    </row>
    <row r="8" spans="2:62" ht="19.5" customHeight="1" thickBot="1" x14ac:dyDescent="0.25">
      <c r="B8" s="15"/>
      <c r="C8" s="45" t="s">
        <v>3</v>
      </c>
      <c r="D8" s="267" t="str">
        <f>IF('Application info'!E15="","",'Application info'!E15)</f>
        <v>PD Teesport Ltd</v>
      </c>
      <c r="E8" s="16"/>
      <c r="G8" s="15"/>
      <c r="H8" s="475"/>
      <c r="I8" s="478"/>
      <c r="J8" s="472"/>
      <c r="K8" s="491"/>
      <c r="L8" s="478"/>
      <c r="M8" s="469"/>
      <c r="N8" s="91" t="s">
        <v>270</v>
      </c>
      <c r="O8" s="92" t="s">
        <v>271</v>
      </c>
      <c r="P8" s="92" t="s">
        <v>272</v>
      </c>
      <c r="Q8" s="93" t="s">
        <v>273</v>
      </c>
      <c r="R8" s="93" t="s">
        <v>274</v>
      </c>
      <c r="S8" s="93" t="s">
        <v>275</v>
      </c>
      <c r="T8" s="92" t="s">
        <v>276</v>
      </c>
      <c r="U8" s="92" t="s">
        <v>277</v>
      </c>
      <c r="V8" s="92" t="s">
        <v>278</v>
      </c>
      <c r="W8" s="93" t="s">
        <v>279</v>
      </c>
      <c r="X8" s="93" t="s">
        <v>280</v>
      </c>
      <c r="Y8" s="93" t="s">
        <v>281</v>
      </c>
      <c r="Z8" s="92" t="s">
        <v>282</v>
      </c>
      <c r="AA8" s="92" t="s">
        <v>283</v>
      </c>
      <c r="AB8" s="93" t="s">
        <v>284</v>
      </c>
      <c r="AC8" s="93" t="s">
        <v>285</v>
      </c>
      <c r="AD8" s="93" t="s">
        <v>286</v>
      </c>
      <c r="AE8" s="92" t="s">
        <v>287</v>
      </c>
      <c r="AF8" s="92" t="s">
        <v>288</v>
      </c>
      <c r="AG8" s="92" t="s">
        <v>289</v>
      </c>
      <c r="AH8" s="93" t="s">
        <v>290</v>
      </c>
      <c r="AI8" s="93" t="s">
        <v>291</v>
      </c>
      <c r="AJ8" s="93" t="s">
        <v>292</v>
      </c>
      <c r="AK8" s="92" t="s">
        <v>293</v>
      </c>
      <c r="AL8" s="93" t="s">
        <v>294</v>
      </c>
      <c r="AM8" s="94" t="s">
        <v>295</v>
      </c>
      <c r="AN8" s="94" t="s">
        <v>296</v>
      </c>
      <c r="AO8" s="95" t="s">
        <v>297</v>
      </c>
      <c r="AP8" s="95" t="s">
        <v>299</v>
      </c>
      <c r="AQ8" s="94" t="s">
        <v>298</v>
      </c>
      <c r="AR8" s="94" t="s">
        <v>300</v>
      </c>
      <c r="AS8" s="94" t="s">
        <v>301</v>
      </c>
      <c r="AT8" s="94" t="s">
        <v>302</v>
      </c>
      <c r="AU8" s="94" t="s">
        <v>303</v>
      </c>
      <c r="AV8" s="94" t="s">
        <v>304</v>
      </c>
      <c r="AW8" s="94" t="s">
        <v>305</v>
      </c>
      <c r="AX8" s="94" t="s">
        <v>306</v>
      </c>
      <c r="AY8" s="95" t="s">
        <v>307</v>
      </c>
      <c r="AZ8" s="95" t="s">
        <v>308</v>
      </c>
      <c r="BA8" s="94" t="s">
        <v>309</v>
      </c>
      <c r="BB8" s="94" t="s">
        <v>310</v>
      </c>
      <c r="BC8" s="96" t="s">
        <v>311</v>
      </c>
      <c r="BD8" s="493"/>
      <c r="BE8" s="483"/>
      <c r="BF8" s="483"/>
      <c r="BG8" s="483"/>
      <c r="BH8" s="483"/>
      <c r="BI8" s="485"/>
      <c r="BJ8" s="16"/>
    </row>
    <row r="9" spans="2:62" ht="20.100000000000001" customHeight="1" x14ac:dyDescent="0.2">
      <c r="B9" s="15"/>
      <c r="C9" s="50" t="s">
        <v>34</v>
      </c>
      <c r="D9" s="268" t="str">
        <f>IF('Application info'!E16="","",'Application info'!E16)</f>
        <v>MLP/2015/00094</v>
      </c>
      <c r="E9" s="16"/>
      <c r="G9" s="15"/>
      <c r="H9" s="39" t="str">
        <f>IF('Physical Data'!H9="","",'Physical Data'!H9)</f>
        <v>2015/23390</v>
      </c>
      <c r="I9" s="41" t="str">
        <f>IF('Physical Data'!I9="","",'Physical Data'!I9)</f>
        <v>Area i</v>
      </c>
      <c r="J9" s="40">
        <f>IF('Physical Data'!J9="","",'Physical Data'!J9)</f>
        <v>1</v>
      </c>
      <c r="K9" s="107" t="str">
        <f>IF('Physical Data'!K9="","",'Physical Data'!K9)</f>
        <v>Fluid, dark brown, slightly sandy mud containing organic fragments.</v>
      </c>
      <c r="L9" s="41">
        <f>IF('Physical Data'!L9="","",'Physical Data'!L9)</f>
        <v>31.855083000121166</v>
      </c>
      <c r="M9" s="186" t="str">
        <f>IF('Physical Data'!M9="","",'Physical Data'!M9)</f>
        <v/>
      </c>
      <c r="N9" s="297" t="str">
        <f>IF('Physical Data'!N9="","",'Physical Data'!N9)</f>
        <v>i</v>
      </c>
      <c r="O9" s="280">
        <f>IF('Physical Data'!O9="","",'Physical Data'!O9)</f>
        <v>0</v>
      </c>
      <c r="P9" s="280">
        <f>IF('Physical Data'!P9="","",'Physical Data'!P9)</f>
        <v>0</v>
      </c>
      <c r="Q9" s="280">
        <f>IF('Physical Data'!Q9="","",'Physical Data'!Q9)</f>
        <v>0</v>
      </c>
      <c r="R9" s="280">
        <f>IF('Physical Data'!R9="","",'Physical Data'!R9)</f>
        <v>0</v>
      </c>
      <c r="S9" s="147">
        <f>IF('Physical Data'!S9="","",'Physical Data'!S9)</f>
        <v>0</v>
      </c>
      <c r="T9" s="280">
        <f>IF('Physical Data'!T9="","",'Physical Data'!T9)</f>
        <v>0</v>
      </c>
      <c r="U9" s="280">
        <f>IF('Physical Data'!U9="","",'Physical Data'!U9)</f>
        <v>0</v>
      </c>
      <c r="V9" s="280">
        <f>IF('Physical Data'!V9="","",'Physical Data'!V9)</f>
        <v>0</v>
      </c>
      <c r="W9" s="280">
        <f>IF('Physical Data'!W9="","",'Physical Data'!W9)</f>
        <v>0</v>
      </c>
      <c r="X9" s="280">
        <f>IF('Physical Data'!X9="","",'Physical Data'!X9)</f>
        <v>0</v>
      </c>
      <c r="Y9" s="280">
        <f>IF('Physical Data'!Y9="","",'Physical Data'!Y9)</f>
        <v>0.14619883040935672</v>
      </c>
      <c r="Z9" s="280">
        <f>IF('Physical Data'!Z9="","",'Physical Data'!Z9)</f>
        <v>0</v>
      </c>
      <c r="AA9" s="280">
        <f>IF('Physical Data'!AA9="","",'Physical Data'!AA9)</f>
        <v>0</v>
      </c>
      <c r="AB9" s="280">
        <f>IF('Physical Data'!AB9="","",'Physical Data'!AB9)</f>
        <v>0</v>
      </c>
      <c r="AC9" s="280">
        <f>IF('Physical Data'!AC9="","",'Physical Data'!AC9)</f>
        <v>0.24026979097391449</v>
      </c>
      <c r="AD9" s="147">
        <f>IF('Physical Data'!AD9="","",'Physical Data'!AD9)</f>
        <v>2.2819246986241986</v>
      </c>
      <c r="AE9" s="280">
        <f>IF('Physical Data'!AE9="","",'Physical Data'!AE9)</f>
        <v>3.9257684257674788</v>
      </c>
      <c r="AF9" s="280">
        <f>IF('Physical Data'!AF9="","",'Physical Data'!AF9)</f>
        <v>5.1817948432879533</v>
      </c>
      <c r="AG9" s="280">
        <f>IF('Physical Data'!AG9="","",'Physical Data'!AG9)</f>
        <v>6.7104272178190598</v>
      </c>
      <c r="AH9" s="280">
        <f>IF('Physical Data'!AH9="","",'Physical Data'!AH9)</f>
        <v>7.8975395124366976</v>
      </c>
      <c r="AI9" s="280">
        <f>IF('Physical Data'!AI9="","",'Physical Data'!AI9)</f>
        <v>9.012242799993567</v>
      </c>
      <c r="AJ9" s="280">
        <f>IF('Physical Data'!AJ9="","",'Physical Data'!AJ9)</f>
        <v>9.6988227782033221</v>
      </c>
      <c r="AK9" s="280">
        <f>IF('Physical Data'!AK9="","",'Physical Data'!AK9)</f>
        <v>9.7684109144794729</v>
      </c>
      <c r="AL9" s="280">
        <f>IF('Physical Data'!AL9="","",'Physical Data'!AL9)</f>
        <v>9.434829214296176</v>
      </c>
      <c r="AM9" s="280">
        <f>IF('Physical Data'!AM9="","",'Physical Data'!AM9)</f>
        <v>8.3541960545875256</v>
      </c>
      <c r="AN9" s="280">
        <f>IF('Physical Data'!AN9="","",'Physical Data'!AN9)</f>
        <v>6.9406502153772394</v>
      </c>
      <c r="AO9" s="280">
        <f>IF('Physical Data'!AO9="","",'Physical Data'!AO9)</f>
        <v>5.4634675283426004</v>
      </c>
      <c r="AP9" s="280">
        <f>IF('Physical Data'!AP9="","",'Physical Data'!AP9)</f>
        <v>4.0607608227135685</v>
      </c>
      <c r="AQ9" s="280">
        <f>IF('Physical Data'!AQ9="","",'Physical Data'!AQ9)</f>
        <v>2.9139145862870017</v>
      </c>
      <c r="AR9" s="280">
        <f>IF('Physical Data'!AR9="","",'Physical Data'!AR9)</f>
        <v>1.9879699921002358</v>
      </c>
      <c r="AS9" s="280">
        <f>IF('Physical Data'!AS9="","",'Physical Data'!AS9)</f>
        <v>1.3004064536346025</v>
      </c>
      <c r="AT9" s="280">
        <f>IF('Physical Data'!AT9="","",'Physical Data'!AT9)</f>
        <v>0.94812812174467942</v>
      </c>
      <c r="AU9" s="280">
        <f>IF('Physical Data'!AU9="","",'Physical Data'!AU9)</f>
        <v>0.85171275540304825</v>
      </c>
      <c r="AV9" s="280">
        <f>IF('Physical Data'!AV9="","",'Physical Data'!AV9)</f>
        <v>0.83068054254059187</v>
      </c>
      <c r="AW9" s="280">
        <f>IF('Physical Data'!AW9="","",'Physical Data'!AW9)</f>
        <v>0.74807795692945322</v>
      </c>
      <c r="AX9" s="280">
        <f>IF('Physical Data'!AX9="","",'Physical Data'!AX9)</f>
        <v>0.56923624699207653</v>
      </c>
      <c r="AY9" s="280">
        <f>IF('Physical Data'!AY9="","",'Physical Data'!AY9)</f>
        <v>0.39753658246602386</v>
      </c>
      <c r="AZ9" s="280">
        <f>IF('Physical Data'!AZ9="","",'Physical Data'!AZ9)</f>
        <v>0.23248918030001897</v>
      </c>
      <c r="BA9" s="280">
        <f>IF('Physical Data'!BA9="","",'Physical Data'!BA9)</f>
        <v>8.9770742799814243E-2</v>
      </c>
      <c r="BB9" s="147">
        <f>IF('Physical Data'!BB9="","",'Physical Data'!BB9)</f>
        <v>1.1998137021859078E-2</v>
      </c>
      <c r="BC9" s="280">
        <f>IF('Physical Data'!BC9="","",'Physical Data'!BC9)</f>
        <v>7.7505446847539266E-4</v>
      </c>
      <c r="BD9" s="297">
        <f t="shared" ref="BD9:BD38" si="0">IF(SUM(N9:BC9)&lt;1,"",SUM(N9:W9))</f>
        <v>0</v>
      </c>
      <c r="BE9" s="280">
        <f>IF(SUM(N9:BC9)&lt;1,"",SUM(X9:AG9))</f>
        <v>18.48638380688196</v>
      </c>
      <c r="BF9" s="280">
        <f t="shared" ref="BF9:BF38" si="1">IF(SUM(N9:BC9)&lt;1,"",SUM(X9:AA9))</f>
        <v>0.14619883040935672</v>
      </c>
      <c r="BG9" s="280">
        <f t="shared" ref="BG9:BG38" si="2">IF(SUM(N9:BC9)&lt;1,"", SUM(AB9:AC9))</f>
        <v>0.24026979097391449</v>
      </c>
      <c r="BH9" s="147">
        <f t="shared" ref="BH9:BH38" si="3">IF(SUM(N9:BC9)&lt;1,"",SUM(AD9:AG9))</f>
        <v>18.099915185498691</v>
      </c>
      <c r="BI9" s="310">
        <f t="shared" ref="BI9:BI38" si="4">IF(SUM(N9:BC9)&lt;1,"",SUM(AH9:BC9))</f>
        <v>81.513616193118054</v>
      </c>
      <c r="BJ9" s="16"/>
    </row>
    <row r="10" spans="2:62" ht="20.100000000000001" customHeight="1" x14ac:dyDescent="0.2">
      <c r="B10" s="15"/>
      <c r="C10" s="50" t="s">
        <v>35</v>
      </c>
      <c r="D10" s="268" t="str">
        <f>IF('Application info'!E17="","",'Application info'!E17)</f>
        <v>PD Teesport</v>
      </c>
      <c r="E10" s="16"/>
      <c r="G10" s="15"/>
      <c r="H10" s="42" t="str">
        <f>IF('Physical Data'!H10="","",'Physical Data'!H10)</f>
        <v>2015/23391</v>
      </c>
      <c r="I10" s="44" t="str">
        <f>IF('Physical Data'!I10="","",'Physical Data'!I10)</f>
        <v>Area i</v>
      </c>
      <c r="J10" s="43">
        <f>IF('Physical Data'!J10="","",'Physical Data'!J10)</f>
        <v>2</v>
      </c>
      <c r="K10" s="98" t="str">
        <f>IF('Physical Data'!K10="","",'Physical Data'!K10)</f>
        <v>Fluid, brown, slightly sandy mud containing organic fragments.</v>
      </c>
      <c r="L10" s="44">
        <f>IF('Physical Data'!L10="","",'Physical Data'!L10)</f>
        <v>32.120026092628834</v>
      </c>
      <c r="M10" s="187" t="str">
        <f>IF('Physical Data'!M10="","",'Physical Data'!M10)</f>
        <v/>
      </c>
      <c r="N10" s="127">
        <f>IF('Physical Data'!N10="","",'Physical Data'!N10)</f>
        <v>0</v>
      </c>
      <c r="O10" s="284">
        <f>IF('Physical Data'!O10="","",'Physical Data'!O10)</f>
        <v>0</v>
      </c>
      <c r="P10" s="284">
        <f>IF('Physical Data'!P10="","",'Physical Data'!P10)</f>
        <v>0</v>
      </c>
      <c r="Q10" s="284">
        <f>IF('Physical Data'!Q10="","",'Physical Data'!Q10)</f>
        <v>0</v>
      </c>
      <c r="R10" s="284">
        <f>IF('Physical Data'!R10="","",'Physical Data'!R10)</f>
        <v>0</v>
      </c>
      <c r="S10" s="148">
        <f>IF('Physical Data'!S10="","",'Physical Data'!S10)</f>
        <v>0</v>
      </c>
      <c r="T10" s="284">
        <f>IF('Physical Data'!T10="","",'Physical Data'!T10)</f>
        <v>0</v>
      </c>
      <c r="U10" s="284">
        <f>IF('Physical Data'!U10="","",'Physical Data'!U10)</f>
        <v>0</v>
      </c>
      <c r="V10" s="284">
        <f>IF('Physical Data'!V10="","",'Physical Data'!V10)</f>
        <v>0</v>
      </c>
      <c r="W10" s="284">
        <f>IF('Physical Data'!W10="","",'Physical Data'!W10)</f>
        <v>0</v>
      </c>
      <c r="X10" s="284">
        <f>IF('Physical Data'!X10="","",'Physical Data'!X10)</f>
        <v>0</v>
      </c>
      <c r="Y10" s="284">
        <f>IF('Physical Data'!Y10="","",'Physical Data'!Y10)</f>
        <v>0.44247787610619477</v>
      </c>
      <c r="Z10" s="284">
        <f>IF('Physical Data'!Z10="","",'Physical Data'!Z10)</f>
        <v>0</v>
      </c>
      <c r="AA10" s="284">
        <f>IF('Physical Data'!AA10="","",'Physical Data'!AA10)</f>
        <v>0</v>
      </c>
      <c r="AB10" s="284">
        <f>IF('Physical Data'!AB10="","",'Physical Data'!AB10)</f>
        <v>7.4812497389417903E-4</v>
      </c>
      <c r="AC10" s="284">
        <f>IF('Physical Data'!AC10="","",'Physical Data'!AC10)</f>
        <v>0.49835307995510209</v>
      </c>
      <c r="AD10" s="148">
        <f>IF('Physical Data'!AD10="","",'Physical Data'!AD10)</f>
        <v>2.7192941528978416</v>
      </c>
      <c r="AE10" s="284">
        <f>IF('Physical Data'!AE10="","",'Physical Data'!AE10)</f>
        <v>4.2753333685113581</v>
      </c>
      <c r="AF10" s="284">
        <f>IF('Physical Data'!AF10="","",'Physical Data'!AF10)</f>
        <v>5.2039660794695513</v>
      </c>
      <c r="AG10" s="284">
        <f>IF('Physical Data'!AG10="","",'Physical Data'!AG10)</f>
        <v>6.0288897232502139</v>
      </c>
      <c r="AH10" s="284">
        <f>IF('Physical Data'!AH10="","",'Physical Data'!AH10)</f>
        <v>7.1059975396468369</v>
      </c>
      <c r="AI10" s="284">
        <f>IF('Physical Data'!AI10="","",'Physical Data'!AI10)</f>
        <v>8.2382651992513996</v>
      </c>
      <c r="AJ10" s="284">
        <f>IF('Physical Data'!AJ10="","",'Physical Data'!AJ10)</f>
        <v>8.9312452635654367</v>
      </c>
      <c r="AK10" s="284">
        <f>IF('Physical Data'!AK10="","",'Physical Data'!AK10)</f>
        <v>9.340152882039968</v>
      </c>
      <c r="AL10" s="284">
        <f>IF('Physical Data'!AL10="","",'Physical Data'!AL10)</f>
        <v>9.4602590725391273</v>
      </c>
      <c r="AM10" s="284">
        <f>IF('Physical Data'!AM10="","",'Physical Data'!AM10)</f>
        <v>8.668537861228188</v>
      </c>
      <c r="AN10" s="284">
        <f>IF('Physical Data'!AN10="","",'Physical Data'!AN10)</f>
        <v>7.3825484149523461</v>
      </c>
      <c r="AO10" s="284">
        <f>IF('Physical Data'!AO10="","",'Physical Data'!AO10)</f>
        <v>5.8886330909763265</v>
      </c>
      <c r="AP10" s="284">
        <f>IF('Physical Data'!AP10="","",'Physical Data'!AP10)</f>
        <v>4.3595440956613212</v>
      </c>
      <c r="AQ10" s="284">
        <f>IF('Physical Data'!AQ10="","",'Physical Data'!AQ10)</f>
        <v>3.1034816394916191</v>
      </c>
      <c r="AR10" s="284">
        <f>IF('Physical Data'!AR10="","",'Physical Data'!AR10)</f>
        <v>2.1317455008339801</v>
      </c>
      <c r="AS10" s="284">
        <f>IF('Physical Data'!AS10="","",'Physical Data'!AS10)</f>
        <v>1.4265298174778795</v>
      </c>
      <c r="AT10" s="284">
        <f>IF('Physical Data'!AT10="","",'Physical Data'!AT10)</f>
        <v>1.0497165562904949</v>
      </c>
      <c r="AU10" s="284">
        <f>IF('Physical Data'!AU10="","",'Physical Data'!AU10)</f>
        <v>0.91754499010616164</v>
      </c>
      <c r="AV10" s="284">
        <f>IF('Physical Data'!AV10="","",'Physical Data'!AV10)</f>
        <v>0.85797673997240631</v>
      </c>
      <c r="AW10" s="284">
        <f>IF('Physical Data'!AW10="","",'Physical Data'!AW10)</f>
        <v>0.744434874465423</v>
      </c>
      <c r="AX10" s="284">
        <f>IF('Physical Data'!AX10="","",'Physical Data'!AX10)</f>
        <v>0.54829461582301164</v>
      </c>
      <c r="AY10" s="284">
        <f>IF('Physical Data'!AY10="","",'Physical Data'!AY10)</f>
        <v>0.37221320603816888</v>
      </c>
      <c r="AZ10" s="284">
        <f>IF('Physical Data'!AZ10="","",'Physical Data'!AZ10)</f>
        <v>0.21222526914307185</v>
      </c>
      <c r="BA10" s="284">
        <f>IF('Physical Data'!BA10="","",'Physical Data'!BA10)</f>
        <v>8.0257049190580729E-2</v>
      </c>
      <c r="BB10" s="148">
        <f>IF('Physical Data'!BB10="","",'Physical Data'!BB10)</f>
        <v>1.0650827615065033E-2</v>
      </c>
      <c r="BC10" s="284">
        <f>IF('Physical Data'!BC10="","",'Physical Data'!BC10)</f>
        <v>6.8308852704858163E-4</v>
      </c>
      <c r="BD10" s="127">
        <f t="shared" si="0"/>
        <v>0</v>
      </c>
      <c r="BE10" s="284">
        <f t="shared" ref="BE10:BE38" si="5">IF(SUM(N10:BC10)&lt;1,"",SUM(X10:AG10))</f>
        <v>19.169062405164155</v>
      </c>
      <c r="BF10" s="284">
        <f t="shared" si="1"/>
        <v>0.44247787610619477</v>
      </c>
      <c r="BG10" s="284">
        <f t="shared" si="2"/>
        <v>0.49910120492899629</v>
      </c>
      <c r="BH10" s="148">
        <f t="shared" si="3"/>
        <v>18.227483324128965</v>
      </c>
      <c r="BI10" s="311">
        <f t="shared" si="4"/>
        <v>80.830937594835873</v>
      </c>
      <c r="BJ10" s="16"/>
    </row>
    <row r="11" spans="2:62" ht="20.100000000000001" customHeight="1" x14ac:dyDescent="0.2">
      <c r="B11" s="15"/>
      <c r="C11" s="50" t="s">
        <v>36</v>
      </c>
      <c r="D11" s="269">
        <f>IF('Application info'!E18="","",'Application info'!E18)</f>
        <v>42158</v>
      </c>
      <c r="E11" s="16"/>
      <c r="G11" s="15"/>
      <c r="H11" s="42" t="str">
        <f>IF('Physical Data'!H11="","",'Physical Data'!H11)</f>
        <v>2015/23392</v>
      </c>
      <c r="I11" s="44" t="str">
        <f>IF('Physical Data'!I11="","",'Physical Data'!I11)</f>
        <v>Area i</v>
      </c>
      <c r="J11" s="43">
        <f>IF('Physical Data'!J11="","",'Physical Data'!J11)</f>
        <v>3</v>
      </c>
      <c r="K11" s="98" t="str">
        <f>IF('Physical Data'!K11="","",'Physical Data'!K11)</f>
        <v>Fluid, dark brown, slightly sandy mud containing organic fragments.</v>
      </c>
      <c r="L11" s="44">
        <f>IF('Physical Data'!L11="","",'Physical Data'!L11)</f>
        <v>36.408485446472618</v>
      </c>
      <c r="M11" s="187" t="str">
        <f>IF('Physical Data'!M11="","",'Physical Data'!M11)</f>
        <v/>
      </c>
      <c r="N11" s="127">
        <f>IF('Physical Data'!N11="","",'Physical Data'!N11)</f>
        <v>0</v>
      </c>
      <c r="O11" s="284">
        <f>IF('Physical Data'!O11="","",'Physical Data'!O11)</f>
        <v>0</v>
      </c>
      <c r="P11" s="284">
        <f>IF('Physical Data'!P11="","",'Physical Data'!P11)</f>
        <v>0</v>
      </c>
      <c r="Q11" s="284">
        <f>IF('Physical Data'!Q11="","",'Physical Data'!Q11)</f>
        <v>0</v>
      </c>
      <c r="R11" s="284">
        <f>IF('Physical Data'!R11="","",'Physical Data'!R11)</f>
        <v>0</v>
      </c>
      <c r="S11" s="148">
        <f>IF('Physical Data'!S11="","",'Physical Data'!S11)</f>
        <v>0</v>
      </c>
      <c r="T11" s="284">
        <f>IF('Physical Data'!T11="","",'Physical Data'!T11)</f>
        <v>0</v>
      </c>
      <c r="U11" s="284">
        <f>IF('Physical Data'!U11="","",'Physical Data'!U11)</f>
        <v>0</v>
      </c>
      <c r="V11" s="284">
        <f>IF('Physical Data'!V11="","",'Physical Data'!V11)</f>
        <v>0</v>
      </c>
      <c r="W11" s="284">
        <f>IF('Physical Data'!W11="","",'Physical Data'!W11)</f>
        <v>0</v>
      </c>
      <c r="X11" s="284">
        <f>IF('Physical Data'!X11="","",'Physical Data'!X11)</f>
        <v>0.18939393939393939</v>
      </c>
      <c r="Y11" s="284">
        <f>IF('Physical Data'!Y11="","",'Physical Data'!Y11)</f>
        <v>0.18939393939393939</v>
      </c>
      <c r="Z11" s="284">
        <f>IF('Physical Data'!Z11="","",'Physical Data'!Z11)</f>
        <v>0</v>
      </c>
      <c r="AA11" s="284">
        <f>IF('Physical Data'!AA11="","",'Physical Data'!AA11)</f>
        <v>0</v>
      </c>
      <c r="AB11" s="284">
        <f>IF('Physical Data'!AB11="","",'Physical Data'!AB11)</f>
        <v>3.6561645112170908E-5</v>
      </c>
      <c r="AC11" s="284">
        <f>IF('Physical Data'!AC11="","",'Physical Data'!AC11)</f>
        <v>0.19417932157705836</v>
      </c>
      <c r="AD11" s="148">
        <f>IF('Physical Data'!AD11="","",'Physical Data'!AD11)</f>
        <v>1.8721779201236786</v>
      </c>
      <c r="AE11" s="284">
        <f>IF('Physical Data'!AE11="","",'Physical Data'!AE11)</f>
        <v>3.4749767905348707</v>
      </c>
      <c r="AF11" s="284">
        <f>IF('Physical Data'!AF11="","",'Physical Data'!AF11)</f>
        <v>4.7129130102494567</v>
      </c>
      <c r="AG11" s="284">
        <f>IF('Physical Data'!AG11="","",'Physical Data'!AG11)</f>
        <v>6.2431179110872383</v>
      </c>
      <c r="AH11" s="284">
        <f>IF('Physical Data'!AH11="","",'Physical Data'!AH11)</f>
        <v>7.836821365796423</v>
      </c>
      <c r="AI11" s="284">
        <f>IF('Physical Data'!AI11="","",'Physical Data'!AI11)</f>
        <v>9.1733593301038105</v>
      </c>
      <c r="AJ11" s="284">
        <f>IF('Physical Data'!AJ11="","",'Physical Data'!AJ11)</f>
        <v>9.6275855193023183</v>
      </c>
      <c r="AK11" s="284">
        <f>IF('Physical Data'!AK11="","",'Physical Data'!AK11)</f>
        <v>9.9792018708987786</v>
      </c>
      <c r="AL11" s="284">
        <f>IF('Physical Data'!AL11="","",'Physical Data'!AL11)</f>
        <v>9.7225710142786639</v>
      </c>
      <c r="AM11" s="284">
        <f>IF('Physical Data'!AM11="","",'Physical Data'!AM11)</f>
        <v>8.5299856862188115</v>
      </c>
      <c r="AN11" s="284">
        <f>IF('Physical Data'!AN11="","",'Physical Data'!AN11)</f>
        <v>7.1003981989519698</v>
      </c>
      <c r="AO11" s="284">
        <f>IF('Physical Data'!AO11="","",'Physical Data'!AO11)</f>
        <v>5.6544429482695797</v>
      </c>
      <c r="AP11" s="284">
        <f>IF('Physical Data'!AP11="","",'Physical Data'!AP11)</f>
        <v>4.2438499034326327</v>
      </c>
      <c r="AQ11" s="284">
        <f>IF('Physical Data'!AQ11="","",'Physical Data'!AQ11)</f>
        <v>3.0417208642637723</v>
      </c>
      <c r="AR11" s="284">
        <f>IF('Physical Data'!AR11="","",'Physical Data'!AR11)</f>
        <v>2.084812733430216</v>
      </c>
      <c r="AS11" s="284">
        <f>IF('Physical Data'!AS11="","",'Physical Data'!AS11)</f>
        <v>1.3925782108890135</v>
      </c>
      <c r="AT11" s="284">
        <f>IF('Physical Data'!AT11="","",'Physical Data'!AT11)</f>
        <v>1.0183299147232021</v>
      </c>
      <c r="AU11" s="284">
        <f>IF('Physical Data'!AU11="","",'Physical Data'!AU11)</f>
        <v>0.87830467831165238</v>
      </c>
      <c r="AV11" s="284">
        <f>IF('Physical Data'!AV11="","",'Physical Data'!AV11)</f>
        <v>0.81681249543957379</v>
      </c>
      <c r="AW11" s="284">
        <f>IF('Physical Data'!AW11="","",'Physical Data'!AW11)</f>
        <v>0.72134715834240526</v>
      </c>
      <c r="AX11" s="284">
        <f>IF('Physical Data'!AX11="","",'Physical Data'!AX11)</f>
        <v>0.55447832503041272</v>
      </c>
      <c r="AY11" s="284">
        <f>IF('Physical Data'!AY11="","",'Physical Data'!AY11)</f>
        <v>0.39877570013009167</v>
      </c>
      <c r="AZ11" s="284">
        <f>IF('Physical Data'!AZ11="","",'Physical Data'!AZ11)</f>
        <v>0.24069910199670574</v>
      </c>
      <c r="BA11" s="284">
        <f>IF('Physical Data'!BA11="","",'Physical Data'!BA11)</f>
        <v>9.443668177697484E-2</v>
      </c>
      <c r="BB11" s="148">
        <f>IF('Physical Data'!BB11="","",'Physical Data'!BB11)</f>
        <v>1.2449993629048625E-2</v>
      </c>
      <c r="BC11" s="284">
        <f>IF('Physical Data'!BC11="","",'Physical Data'!BC11)</f>
        <v>8.4891077865139155E-4</v>
      </c>
      <c r="BD11" s="127">
        <f t="shared" si="0"/>
        <v>0</v>
      </c>
      <c r="BE11" s="284">
        <f t="shared" si="5"/>
        <v>16.876189394005294</v>
      </c>
      <c r="BF11" s="284">
        <f t="shared" si="1"/>
        <v>0.37878787878787878</v>
      </c>
      <c r="BG11" s="284">
        <f t="shared" si="2"/>
        <v>0.19421588322217054</v>
      </c>
      <c r="BH11" s="148">
        <f t="shared" si="3"/>
        <v>16.303185631995245</v>
      </c>
      <c r="BI11" s="311">
        <f t="shared" si="4"/>
        <v>83.123810605994706</v>
      </c>
      <c r="BJ11" s="16"/>
    </row>
    <row r="12" spans="2:62" ht="20.100000000000001" customHeight="1" thickBot="1" x14ac:dyDescent="0.25">
      <c r="B12" s="15"/>
      <c r="C12" s="51" t="s">
        <v>37</v>
      </c>
      <c r="D12" s="270" t="str">
        <f>IF('Application info'!E19="","",'Application info'!E19)</f>
        <v>PD Teesport</v>
      </c>
      <c r="E12" s="16"/>
      <c r="G12" s="15"/>
      <c r="H12" s="42" t="str">
        <f>IF('Physical Data'!H12="","",'Physical Data'!H12)</f>
        <v>2015/23393</v>
      </c>
      <c r="I12" s="44" t="str">
        <f>IF('Physical Data'!I12="","",'Physical Data'!I12)</f>
        <v>Area i</v>
      </c>
      <c r="J12" s="43">
        <f>IF('Physical Data'!J12="","",'Physical Data'!J12)</f>
        <v>4</v>
      </c>
      <c r="K12" s="98" t="str">
        <f>IF('Physical Data'!K12="","",'Physical Data'!K12)</f>
        <v>Fluid, dark brown, slightly sandy mud conatining organic fragments.</v>
      </c>
      <c r="L12" s="44">
        <f>IF('Physical Data'!L12="","",'Physical Data'!L12)</f>
        <v>35.672323759791119</v>
      </c>
      <c r="M12" s="187" t="str">
        <f>IF('Physical Data'!M12="","",'Physical Data'!M12)</f>
        <v/>
      </c>
      <c r="N12" s="127">
        <f>IF('Physical Data'!N12="","",'Physical Data'!N12)</f>
        <v>0</v>
      </c>
      <c r="O12" s="284">
        <f>IF('Physical Data'!O12="","",'Physical Data'!O12)</f>
        <v>0</v>
      </c>
      <c r="P12" s="284">
        <f>IF('Physical Data'!P12="","",'Physical Data'!P12)</f>
        <v>0</v>
      </c>
      <c r="Q12" s="284">
        <f>IF('Physical Data'!Q12="","",'Physical Data'!Q12)</f>
        <v>0</v>
      </c>
      <c r="R12" s="284">
        <f>IF('Physical Data'!R12="","",'Physical Data'!R12)</f>
        <v>0</v>
      </c>
      <c r="S12" s="148">
        <f>IF('Physical Data'!S12="","",'Physical Data'!S12)</f>
        <v>0</v>
      </c>
      <c r="T12" s="284">
        <f>IF('Physical Data'!T12="","",'Physical Data'!T12)</f>
        <v>0.11389521640091117</v>
      </c>
      <c r="U12" s="284">
        <f>IF('Physical Data'!U12="","",'Physical Data'!U12)</f>
        <v>0.11389521640091117</v>
      </c>
      <c r="V12" s="284">
        <f>IF('Physical Data'!V12="","",'Physical Data'!V12)</f>
        <v>0.45558086560364469</v>
      </c>
      <c r="W12" s="284">
        <f>IF('Physical Data'!W12="","",'Physical Data'!W12)</f>
        <v>0.22779043280182235</v>
      </c>
      <c r="X12" s="284">
        <f>IF('Physical Data'!X12="","",'Physical Data'!X12)</f>
        <v>0.22779043280182235</v>
      </c>
      <c r="Y12" s="284">
        <f>IF('Physical Data'!Y12="","",'Physical Data'!Y12)</f>
        <v>0.22779043280182235</v>
      </c>
      <c r="Z12" s="284">
        <f>IF('Physical Data'!Z12="","",'Physical Data'!Z12)</f>
        <v>0.26201381058072265</v>
      </c>
      <c r="AA12" s="284">
        <f>IF('Physical Data'!AA12="","",'Physical Data'!AA12)</f>
        <v>0.64838924983954171</v>
      </c>
      <c r="AB12" s="284">
        <f>IF('Physical Data'!AB12="","",'Physical Data'!AB12)</f>
        <v>0.76805387047683671</v>
      </c>
      <c r="AC12" s="284">
        <f>IF('Physical Data'!AC12="","",'Physical Data'!AC12)</f>
        <v>0.75192932990985795</v>
      </c>
      <c r="AD12" s="148">
        <f>IF('Physical Data'!AD12="","",'Physical Data'!AD12)</f>
        <v>2.8821055161105171</v>
      </c>
      <c r="AE12" s="284">
        <f>IF('Physical Data'!AE12="","",'Physical Data'!AE12)</f>
        <v>4.7086376286341807</v>
      </c>
      <c r="AF12" s="284">
        <f>IF('Physical Data'!AF12="","",'Physical Data'!AF12)</f>
        <v>6.0265963741011959</v>
      </c>
      <c r="AG12" s="284">
        <f>IF('Physical Data'!AG12="","",'Physical Data'!AG12)</f>
        <v>7.0352627170837847</v>
      </c>
      <c r="AH12" s="284">
        <f>IF('Physical Data'!AH12="","",'Physical Data'!AH12)</f>
        <v>7.8163274722613503</v>
      </c>
      <c r="AI12" s="284">
        <f>IF('Physical Data'!AI12="","",'Physical Data'!AI12)</f>
        <v>8.3578417454951239</v>
      </c>
      <c r="AJ12" s="284">
        <f>IF('Physical Data'!AJ12="","",'Physical Data'!AJ12)</f>
        <v>8.5909587137949348</v>
      </c>
      <c r="AK12" s="284">
        <f>IF('Physical Data'!AK12="","",'Physical Data'!AK12)</f>
        <v>8.6018348071930735</v>
      </c>
      <c r="AL12" s="284">
        <f>IF('Physical Data'!AL12="","",'Physical Data'!AL12)</f>
        <v>8.4089314126679326</v>
      </c>
      <c r="AM12" s="284">
        <f>IF('Physical Data'!AM12="","",'Physical Data'!AM12)</f>
        <v>7.6251517476406017</v>
      </c>
      <c r="AN12" s="284">
        <f>IF('Physical Data'!AN12="","",'Physical Data'!AN12)</f>
        <v>6.5013798086277079</v>
      </c>
      <c r="AO12" s="284">
        <f>IF('Physical Data'!AO12="","",'Physical Data'!AO12)</f>
        <v>5.2360639878475483</v>
      </c>
      <c r="AP12" s="284">
        <f>IF('Physical Data'!AP12="","",'Physical Data'!AP12)</f>
        <v>3.9283133034156417</v>
      </c>
      <c r="AQ12" s="284">
        <f>IF('Physical Data'!AQ12="","",'Physical Data'!AQ12)</f>
        <v>2.7932275946288292</v>
      </c>
      <c r="AR12" s="284">
        <f>IF('Physical Data'!AR12="","",'Physical Data'!AR12)</f>
        <v>1.8883761135013517</v>
      </c>
      <c r="AS12" s="284">
        <f>IF('Physical Data'!AS12="","",'Physical Data'!AS12)</f>
        <v>1.2452715590893664</v>
      </c>
      <c r="AT12" s="284">
        <f>IF('Physical Data'!AT12="","",'Physical Data'!AT12)</f>
        <v>0.92679025627343259</v>
      </c>
      <c r="AU12" s="284">
        <f>IF('Physical Data'!AU12="","",'Physical Data'!AU12)</f>
        <v>0.84241217446273298</v>
      </c>
      <c r="AV12" s="284">
        <f>IF('Physical Data'!AV12="","",'Physical Data'!AV12)</f>
        <v>0.81948451397150013</v>
      </c>
      <c r="AW12" s="284">
        <f>IF('Physical Data'!AW12="","",'Physical Data'!AW12)</f>
        <v>0.73081621643821193</v>
      </c>
      <c r="AX12" s="284">
        <f>IF('Physical Data'!AX12="","",'Physical Data'!AX12)</f>
        <v>0.54790665188003129</v>
      </c>
      <c r="AY12" s="284">
        <f>IF('Physical Data'!AY12="","",'Physical Data'!AY12)</f>
        <v>0.37758044766551507</v>
      </c>
      <c r="AZ12" s="284">
        <f>IF('Physical Data'!AZ12="","",'Physical Data'!AZ12)</f>
        <v>0.21774992039019056</v>
      </c>
      <c r="BA12" s="284">
        <f>IF('Physical Data'!BA12="","",'Physical Data'!BA12)</f>
        <v>8.2364211046142777E-2</v>
      </c>
      <c r="BB12" s="148">
        <f>IF('Physical Data'!BB12="","",'Physical Data'!BB12)</f>
        <v>1.0769734748026184E-2</v>
      </c>
      <c r="BC12" s="284">
        <f>IF('Physical Data'!BC12="","",'Physical Data'!BC12)</f>
        <v>7.1651341318969817E-4</v>
      </c>
      <c r="BD12" s="127">
        <f t="shared" si="0"/>
        <v>0.91116173120728938</v>
      </c>
      <c r="BE12" s="284">
        <f t="shared" si="5"/>
        <v>23.538569362340283</v>
      </c>
      <c r="BF12" s="284">
        <f t="shared" si="1"/>
        <v>1.3659839260239091</v>
      </c>
      <c r="BG12" s="284">
        <f t="shared" si="2"/>
        <v>1.5199832003866947</v>
      </c>
      <c r="BH12" s="148">
        <f t="shared" si="3"/>
        <v>20.652602235929677</v>
      </c>
      <c r="BI12" s="311">
        <f t="shared" si="4"/>
        <v>75.55026890645243</v>
      </c>
      <c r="BJ12" s="16"/>
    </row>
    <row r="13" spans="2:62" ht="20.100000000000001" customHeight="1" thickBot="1" x14ac:dyDescent="0.25">
      <c r="B13" s="15"/>
      <c r="C13" s="13"/>
      <c r="D13" s="271"/>
      <c r="E13" s="16"/>
      <c r="G13" s="15"/>
      <c r="H13" s="42" t="str">
        <f>IF('Physical Data'!H13="","",'Physical Data'!H13)</f>
        <v>2015/23394</v>
      </c>
      <c r="I13" s="44" t="str">
        <f>IF('Physical Data'!I13="","",'Physical Data'!I13)</f>
        <v>Area i</v>
      </c>
      <c r="J13" s="43">
        <f>IF('Physical Data'!J13="","",'Physical Data'!J13)</f>
        <v>5</v>
      </c>
      <c r="K13" s="98" t="str">
        <f>IF('Physical Data'!K13="","",'Physical Data'!K13)</f>
        <v>Fluid, brown, slightly sandy mud containing organic fragments. No &gt;1mm present.</v>
      </c>
      <c r="L13" s="44">
        <f>IF('Physical Data'!L13="","",'Physical Data'!L13)</f>
        <v>32.799999999999997</v>
      </c>
      <c r="M13" s="187" t="str">
        <f>IF('Physical Data'!M13="","",'Physical Data'!M13)</f>
        <v/>
      </c>
      <c r="N13" s="127">
        <f>IF('Physical Data'!N13="","",'Physical Data'!N13)</f>
        <v>0</v>
      </c>
      <c r="O13" s="284">
        <f>IF('Physical Data'!O13="","",'Physical Data'!O13)</f>
        <v>0</v>
      </c>
      <c r="P13" s="284">
        <f>IF('Physical Data'!P13="","",'Physical Data'!P13)</f>
        <v>0</v>
      </c>
      <c r="Q13" s="284">
        <f>IF('Physical Data'!Q13="","",'Physical Data'!Q13)</f>
        <v>0</v>
      </c>
      <c r="R13" s="284">
        <f>IF('Physical Data'!R13="","",'Physical Data'!R13)</f>
        <v>0</v>
      </c>
      <c r="S13" s="148">
        <f>IF('Physical Data'!S13="","",'Physical Data'!S13)</f>
        <v>0</v>
      </c>
      <c r="T13" s="284">
        <f>IF('Physical Data'!T13="","",'Physical Data'!T13)</f>
        <v>0</v>
      </c>
      <c r="U13" s="284">
        <f>IF('Physical Data'!U13="","",'Physical Data'!U13)</f>
        <v>0</v>
      </c>
      <c r="V13" s="284">
        <f>IF('Physical Data'!V13="","",'Physical Data'!V13)</f>
        <v>0</v>
      </c>
      <c r="W13" s="284">
        <f>IF('Physical Data'!W13="","",'Physical Data'!W13)</f>
        <v>0</v>
      </c>
      <c r="X13" s="284">
        <f>IF('Physical Data'!X13="","",'Physical Data'!X13)</f>
        <v>0</v>
      </c>
      <c r="Y13" s="284">
        <f>IF('Physical Data'!Y13="","",'Physical Data'!Y13)</f>
        <v>0</v>
      </c>
      <c r="Z13" s="284">
        <f>IF('Physical Data'!Z13="","",'Physical Data'!Z13)</f>
        <v>0</v>
      </c>
      <c r="AA13" s="284">
        <f>IF('Physical Data'!AA13="","",'Physical Data'!AA13)</f>
        <v>0</v>
      </c>
      <c r="AB13" s="284">
        <f>IF('Physical Data'!AB13="","",'Physical Data'!AB13)</f>
        <v>0</v>
      </c>
      <c r="AC13" s="284">
        <f>IF('Physical Data'!AC13="","",'Physical Data'!AC13)</f>
        <v>0.12643688260544586</v>
      </c>
      <c r="AD13" s="148">
        <f>IF('Physical Data'!AD13="","",'Physical Data'!AD13)</f>
        <v>1.8690247428689208</v>
      </c>
      <c r="AE13" s="284">
        <f>IF('Physical Data'!AE13="","",'Physical Data'!AE13)</f>
        <v>3.2063495588864592</v>
      </c>
      <c r="AF13" s="284">
        <f>IF('Physical Data'!AF13="","",'Physical Data'!AF13)</f>
        <v>4.3777793977269992</v>
      </c>
      <c r="AG13" s="284">
        <f>IF('Physical Data'!AG13="","",'Physical Data'!AG13)</f>
        <v>6.8210340615962402</v>
      </c>
      <c r="AH13" s="284">
        <f>IF('Physical Data'!AH13="","",'Physical Data'!AH13)</f>
        <v>7.9573339052697882</v>
      </c>
      <c r="AI13" s="284">
        <f>IF('Physical Data'!AI13="","",'Physical Data'!AI13)</f>
        <v>9.1033437476074841</v>
      </c>
      <c r="AJ13" s="284">
        <f>IF('Physical Data'!AJ13="","",'Physical Data'!AJ13)</f>
        <v>9.9019086377449188</v>
      </c>
      <c r="AK13" s="284">
        <f>IF('Physical Data'!AK13="","",'Physical Data'!AK13)</f>
        <v>10.148798603779031</v>
      </c>
      <c r="AL13" s="284">
        <f>IF('Physical Data'!AL13="","",'Physical Data'!AL13)</f>
        <v>9.8656286427361373</v>
      </c>
      <c r="AM13" s="284">
        <f>IF('Physical Data'!AM13="","",'Physical Data'!AM13)</f>
        <v>8.7404637975306922</v>
      </c>
      <c r="AN13" s="284">
        <f>IF('Physical Data'!AN13="","",'Physical Data'!AN13)</f>
        <v>7.2148190074212746</v>
      </c>
      <c r="AO13" s="284">
        <f>IF('Physical Data'!AO13="","",'Physical Data'!AO13)</f>
        <v>5.6065542286783021</v>
      </c>
      <c r="AP13" s="284">
        <f>IF('Physical Data'!AP13="","",'Physical Data'!AP13)</f>
        <v>4.0790844388199581</v>
      </c>
      <c r="AQ13" s="284">
        <f>IF('Physical Data'!AQ13="","",'Physical Data'!AQ13)</f>
        <v>2.8605746064564479</v>
      </c>
      <c r="AR13" s="284">
        <f>IF('Physical Data'!AR13="","",'Physical Data'!AR13)</f>
        <v>1.9681747292283618</v>
      </c>
      <c r="AS13" s="284">
        <f>IF('Physical Data'!AS13="","",'Physical Data'!AS13)</f>
        <v>1.3609398127687051</v>
      </c>
      <c r="AT13" s="284">
        <f>IF('Physical Data'!AT13="","",'Physical Data'!AT13)</f>
        <v>1.0302248582668152</v>
      </c>
      <c r="AU13" s="284">
        <f>IF('Physical Data'!AU13="","",'Physical Data'!AU13)</f>
        <v>0.88831337779028707</v>
      </c>
      <c r="AV13" s="284">
        <f>IF('Physical Data'!AV13="","",'Physical Data'!AV13)</f>
        <v>0.81024188853097212</v>
      </c>
      <c r="AW13" s="284">
        <f>IF('Physical Data'!AW13="","",'Physical Data'!AW13)</f>
        <v>0.71250240197748205</v>
      </c>
      <c r="AX13" s="284">
        <f>IF('Physical Data'!AX13="","",'Physical Data'!AX13)</f>
        <v>0.55889392311016839</v>
      </c>
      <c r="AY13" s="284">
        <f>IF('Physical Data'!AY13="","",'Physical Data'!AY13)</f>
        <v>0.41552544283408721</v>
      </c>
      <c r="AZ13" s="284">
        <f>IF('Physical Data'!AZ13="","",'Physical Data'!AZ13)</f>
        <v>0.2586534644157496</v>
      </c>
      <c r="BA13" s="284">
        <f>IF('Physical Data'!BA13="","",'Physical Data'!BA13)</f>
        <v>0.10301498582771332</v>
      </c>
      <c r="BB13" s="148">
        <f>IF('Physical Data'!BB13="","",'Physical Data'!BB13)</f>
        <v>1.3421548153530511E-2</v>
      </c>
      <c r="BC13" s="284">
        <f>IF('Physical Data'!BC13="","",'Physical Data'!BC13)</f>
        <v>9.5930736802328888E-4</v>
      </c>
      <c r="BD13" s="127">
        <f t="shared" si="0"/>
        <v>0</v>
      </c>
      <c r="BE13" s="284">
        <f t="shared" si="5"/>
        <v>16.400624643684065</v>
      </c>
      <c r="BF13" s="284">
        <f t="shared" si="1"/>
        <v>0</v>
      </c>
      <c r="BG13" s="284">
        <f t="shared" si="2"/>
        <v>0.12643688260544586</v>
      </c>
      <c r="BH13" s="148">
        <f t="shared" si="3"/>
        <v>16.274187761078618</v>
      </c>
      <c r="BI13" s="311">
        <f t="shared" si="4"/>
        <v>83.599375356315932</v>
      </c>
      <c r="BJ13" s="16"/>
    </row>
    <row r="14" spans="2:62" ht="20.100000000000001" customHeight="1" x14ac:dyDescent="0.2">
      <c r="B14" s="15"/>
      <c r="C14" s="45" t="s">
        <v>55</v>
      </c>
      <c r="D14" s="267" t="str">
        <f>IF('Physical Data'!D15="","",'Physical Data'!D15)</f>
        <v/>
      </c>
      <c r="E14" s="16"/>
      <c r="G14" s="15"/>
      <c r="H14" s="42" t="str">
        <f>IF('Physical Data'!H14="","",'Physical Data'!H14)</f>
        <v>2015/23395</v>
      </c>
      <c r="I14" s="44" t="str">
        <f>IF('Physical Data'!I14="","",'Physical Data'!I14)</f>
        <v>Area i</v>
      </c>
      <c r="J14" s="43">
        <f>IF('Physical Data'!J14="","",'Physical Data'!J14)</f>
        <v>6</v>
      </c>
      <c r="K14" s="98" t="str">
        <f>IF('Physical Data'!K14="","",'Physical Data'!K14)</f>
        <v>Fluid, brown, sandy mud containing organic fragments.</v>
      </c>
      <c r="L14" s="44">
        <f>IF('Physical Data'!L14="","",'Physical Data'!L14)</f>
        <v>52.691346808993877</v>
      </c>
      <c r="M14" s="187" t="str">
        <f>IF('Physical Data'!M14="","",'Physical Data'!M14)</f>
        <v/>
      </c>
      <c r="N14" s="127">
        <f>IF('Physical Data'!N14="","",'Physical Data'!N14)</f>
        <v>0</v>
      </c>
      <c r="O14" s="284">
        <f>IF('Physical Data'!O14="","",'Physical Data'!O14)</f>
        <v>0</v>
      </c>
      <c r="P14" s="284">
        <f>IF('Physical Data'!P14="","",'Physical Data'!P14)</f>
        <v>0</v>
      </c>
      <c r="Q14" s="284">
        <f>IF('Physical Data'!Q14="","",'Physical Data'!Q14)</f>
        <v>0</v>
      </c>
      <c r="R14" s="284">
        <f>IF('Physical Data'!R14="","",'Physical Data'!R14)</f>
        <v>0</v>
      </c>
      <c r="S14" s="148">
        <f>IF('Physical Data'!S14="","",'Physical Data'!S14)</f>
        <v>0</v>
      </c>
      <c r="T14" s="284">
        <f>IF('Physical Data'!T14="","",'Physical Data'!T14)</f>
        <v>0</v>
      </c>
      <c r="U14" s="284">
        <f>IF('Physical Data'!U14="","",'Physical Data'!U14)</f>
        <v>0</v>
      </c>
      <c r="V14" s="284">
        <f>IF('Physical Data'!V14="","",'Physical Data'!V14)</f>
        <v>0</v>
      </c>
      <c r="W14" s="284">
        <f>IF('Physical Data'!W14="","",'Physical Data'!W14)</f>
        <v>0</v>
      </c>
      <c r="X14" s="284">
        <f>IF('Physical Data'!X14="","",'Physical Data'!X14)</f>
        <v>0</v>
      </c>
      <c r="Y14" s="284">
        <f>IF('Physical Data'!Y14="","",'Physical Data'!Y14)</f>
        <v>6.0975609756097539E-2</v>
      </c>
      <c r="Z14" s="284">
        <f>IF('Physical Data'!Z14="","",'Physical Data'!Z14)</f>
        <v>0.79298184379265058</v>
      </c>
      <c r="AA14" s="284">
        <f>IF('Physical Data'!AA14="","",'Physical Data'!AA14)</f>
        <v>1.3293437996584683</v>
      </c>
      <c r="AB14" s="284">
        <f>IF('Physical Data'!AB14="","",'Physical Data'!AB14)</f>
        <v>1.2145049094543743</v>
      </c>
      <c r="AC14" s="284">
        <f>IF('Physical Data'!AC14="","",'Physical Data'!AC14)</f>
        <v>1.1153653361927096</v>
      </c>
      <c r="AD14" s="148">
        <f>IF('Physical Data'!AD14="","",'Physical Data'!AD14)</f>
        <v>6.6721010373868905</v>
      </c>
      <c r="AE14" s="284">
        <f>IF('Physical Data'!AE14="","",'Physical Data'!AE14)</f>
        <v>10.324202494697209</v>
      </c>
      <c r="AF14" s="284">
        <f>IF('Physical Data'!AF14="","",'Physical Data'!AF14)</f>
        <v>10.157794081633282</v>
      </c>
      <c r="AG14" s="284">
        <f>IF('Physical Data'!AG14="","",'Physical Data'!AG14)</f>
        <v>10.626854431579059</v>
      </c>
      <c r="AH14" s="284">
        <f>IF('Physical Data'!AH14="","",'Physical Data'!AH14)</f>
        <v>9.8732604704911875</v>
      </c>
      <c r="AI14" s="284">
        <f>IF('Physical Data'!AI14="","",'Physical Data'!AI14)</f>
        <v>7.9038329004381502</v>
      </c>
      <c r="AJ14" s="284">
        <f>IF('Physical Data'!AJ14="","",'Physical Data'!AJ14)</f>
        <v>6.4003662730674193</v>
      </c>
      <c r="AK14" s="284">
        <f>IF('Physical Data'!AK14="","",'Physical Data'!AK14)</f>
        <v>5.535337420195023</v>
      </c>
      <c r="AL14" s="284">
        <f>IF('Physical Data'!AL14="","",'Physical Data'!AL14)</f>
        <v>5.0860136409895649</v>
      </c>
      <c r="AM14" s="284">
        <f>IF('Physical Data'!AM14="","",'Physical Data'!AM14)</f>
        <v>4.5094001811717659</v>
      </c>
      <c r="AN14" s="284">
        <f>IF('Physical Data'!AN14="","",'Physical Data'!AN14)</f>
        <v>3.8156980025116969</v>
      </c>
      <c r="AO14" s="284">
        <f>IF('Physical Data'!AO14="","",'Physical Data'!AO14)</f>
        <v>3.0963981302063832</v>
      </c>
      <c r="AP14" s="284">
        <f>IF('Physical Data'!AP14="","",'Physical Data'!AP14)</f>
        <v>2.4371204361037111</v>
      </c>
      <c r="AQ14" s="284">
        <f>IF('Physical Data'!AQ14="","",'Physical Data'!AQ14)</f>
        <v>1.9558563790256014</v>
      </c>
      <c r="AR14" s="284">
        <f>IF('Physical Data'!AR14="","",'Physical Data'!AR14)</f>
        <v>1.583880698669289</v>
      </c>
      <c r="AS14" s="284">
        <f>IF('Physical Data'!AS14="","",'Physical Data'!AS14)</f>
        <v>1.2558751422848413</v>
      </c>
      <c r="AT14" s="284">
        <f>IF('Physical Data'!AT14="","",'Physical Data'!AT14)</f>
        <v>1.0028969743055531</v>
      </c>
      <c r="AU14" s="284">
        <f>IF('Physical Data'!AU14="","",'Physical Data'!AU14)</f>
        <v>0.83845820613797184</v>
      </c>
      <c r="AV14" s="284">
        <f>IF('Physical Data'!AV14="","",'Physical Data'!AV14)</f>
        <v>0.71677454079927183</v>
      </c>
      <c r="AW14" s="284">
        <f>IF('Physical Data'!AW14="","",'Physical Data'!AW14)</f>
        <v>0.59806557086759504</v>
      </c>
      <c r="AX14" s="284">
        <f>IF('Physical Data'!AX14="","",'Physical Data'!AX14)</f>
        <v>0.45628524184113828</v>
      </c>
      <c r="AY14" s="284">
        <f>IF('Physical Data'!AY14="","",'Physical Data'!AY14)</f>
        <v>0.33659663185746913</v>
      </c>
      <c r="AZ14" s="284">
        <f>IF('Physical Data'!AZ14="","",'Physical Data'!AZ14)</f>
        <v>0.20922135812113341</v>
      </c>
      <c r="BA14" s="284">
        <f>IF('Physical Data'!BA14="","",'Physical Data'!BA14)</f>
        <v>8.3031783195849501E-2</v>
      </c>
      <c r="BB14" s="148">
        <f>IF('Physical Data'!BB14="","",'Physical Data'!BB14)</f>
        <v>1.0725721176757982E-2</v>
      </c>
      <c r="BC14" s="284">
        <f>IF('Physical Data'!BC14="","",'Physical Data'!BC14)</f>
        <v>7.8075239185349053E-4</v>
      </c>
      <c r="BD14" s="127">
        <f t="shared" si="0"/>
        <v>0</v>
      </c>
      <c r="BE14" s="284">
        <f t="shared" si="5"/>
        <v>42.294123544150736</v>
      </c>
      <c r="BF14" s="284">
        <f t="shared" si="1"/>
        <v>2.1833012532072162</v>
      </c>
      <c r="BG14" s="284">
        <f t="shared" si="2"/>
        <v>2.3298702456470837</v>
      </c>
      <c r="BH14" s="148">
        <f t="shared" si="3"/>
        <v>37.780952045296445</v>
      </c>
      <c r="BI14" s="311">
        <f t="shared" si="4"/>
        <v>57.705876455849221</v>
      </c>
      <c r="BJ14" s="16"/>
    </row>
    <row r="15" spans="2:62" ht="20.100000000000001" customHeight="1" thickBot="1" x14ac:dyDescent="0.25">
      <c r="B15" s="15"/>
      <c r="C15" s="46" t="s">
        <v>56</v>
      </c>
      <c r="D15" s="272" t="str">
        <f>IF('Physical Data'!D16="","",'Physical Data'!D16)</f>
        <v/>
      </c>
      <c r="E15" s="16"/>
      <c r="G15" s="15"/>
      <c r="H15" s="42" t="str">
        <f>IF('Physical Data'!H15="","",'Physical Data'!H15)</f>
        <v>2015/23396</v>
      </c>
      <c r="I15" s="44" t="str">
        <f>IF('Physical Data'!I15="","",'Physical Data'!I15)</f>
        <v>Area i</v>
      </c>
      <c r="J15" s="43">
        <f>IF('Physical Data'!J15="","",'Physical Data'!J15)</f>
        <v>7</v>
      </c>
      <c r="K15" s="98" t="str">
        <f>IF('Physical Data'!K15="","",'Physical Data'!K15)</f>
        <v>Fluid, brown, sandy mud containing organic fragments.</v>
      </c>
      <c r="L15" s="44">
        <f>IF('Physical Data'!L15="","",'Physical Data'!L15)</f>
        <v>45.82697201017811</v>
      </c>
      <c r="M15" s="187" t="str">
        <f>IF('Physical Data'!M15="","",'Physical Data'!M15)</f>
        <v/>
      </c>
      <c r="N15" s="127">
        <f>IF('Physical Data'!N15="","",'Physical Data'!N15)</f>
        <v>0</v>
      </c>
      <c r="O15" s="284">
        <f>IF('Physical Data'!O15="","",'Physical Data'!O15)</f>
        <v>0</v>
      </c>
      <c r="P15" s="284">
        <f>IF('Physical Data'!P15="","",'Physical Data'!P15)</f>
        <v>0</v>
      </c>
      <c r="Q15" s="284">
        <f>IF('Physical Data'!Q15="","",'Physical Data'!Q15)</f>
        <v>0</v>
      </c>
      <c r="R15" s="284">
        <f>IF('Physical Data'!R15="","",'Physical Data'!R15)</f>
        <v>0</v>
      </c>
      <c r="S15" s="148">
        <f>IF('Physical Data'!S15="","",'Physical Data'!S15)</f>
        <v>0</v>
      </c>
      <c r="T15" s="284">
        <f>IF('Physical Data'!T15="","",'Physical Data'!T15)</f>
        <v>0</v>
      </c>
      <c r="U15" s="284">
        <f>IF('Physical Data'!U15="","",'Physical Data'!U15)</f>
        <v>0</v>
      </c>
      <c r="V15" s="284">
        <f>IF('Physical Data'!V15="","",'Physical Data'!V15)</f>
        <v>0</v>
      </c>
      <c r="W15" s="284">
        <f>IF('Physical Data'!W15="","",'Physical Data'!W15)</f>
        <v>0</v>
      </c>
      <c r="X15" s="284">
        <f>IF('Physical Data'!X15="","",'Physical Data'!X15)</f>
        <v>0.20639834881320943</v>
      </c>
      <c r="Y15" s="284">
        <f>IF('Physical Data'!Y15="","",'Physical Data'!Y15)</f>
        <v>0.20639834881320943</v>
      </c>
      <c r="Z15" s="284">
        <f>IF('Physical Data'!Z15="","",'Physical Data'!Z15)</f>
        <v>1.2300239402545166</v>
      </c>
      <c r="AA15" s="284">
        <f>IF('Physical Data'!AA15="","",'Physical Data'!AA15)</f>
        <v>1.9743769113455532</v>
      </c>
      <c r="AB15" s="284">
        <f>IF('Physical Data'!AB15="","",'Physical Data'!AB15)</f>
        <v>1.6039924636694407</v>
      </c>
      <c r="AC15" s="284">
        <f>IF('Physical Data'!AC15="","",'Physical Data'!AC15)</f>
        <v>1.579819048531782</v>
      </c>
      <c r="AD15" s="148">
        <f>IF('Physical Data'!AD15="","",'Physical Data'!AD15)</f>
        <v>5.0757182367109692</v>
      </c>
      <c r="AE15" s="284">
        <f>IF('Physical Data'!AE15="","",'Physical Data'!AE15)</f>
        <v>6.7270390720253923</v>
      </c>
      <c r="AF15" s="284">
        <f>IF('Physical Data'!AF15="","",'Physical Data'!AF15)</f>
        <v>5.6586609914711268</v>
      </c>
      <c r="AG15" s="284">
        <f>IF('Physical Data'!AG15="","",'Physical Data'!AG15)</f>
        <v>5.0843451804032203</v>
      </c>
      <c r="AH15" s="284">
        <f>IF('Physical Data'!AH15="","",'Physical Data'!AH15)</f>
        <v>5.8903603298723484</v>
      </c>
      <c r="AI15" s="284">
        <f>IF('Physical Data'!AI15="","",'Physical Data'!AI15)</f>
        <v>6.9600364459358657</v>
      </c>
      <c r="AJ15" s="284">
        <f>IF('Physical Data'!AJ15="","",'Physical Data'!AJ15)</f>
        <v>7.2327936459835378</v>
      </c>
      <c r="AK15" s="284">
        <f>IF('Physical Data'!AK15="","",'Physical Data'!AK15)</f>
        <v>7.9391346456750247</v>
      </c>
      <c r="AL15" s="284">
        <f>IF('Physical Data'!AL15="","",'Physical Data'!AL15)</f>
        <v>8.2075484192109744</v>
      </c>
      <c r="AM15" s="284">
        <f>IF('Physical Data'!AM15="","",'Physical Data'!AM15)</f>
        <v>7.3713140045976369</v>
      </c>
      <c r="AN15" s="284">
        <f>IF('Physical Data'!AN15="","",'Physical Data'!AN15)</f>
        <v>6.2868502686171972</v>
      </c>
      <c r="AO15" s="284">
        <f>IF('Physical Data'!AO15="","",'Physical Data'!AO15)</f>
        <v>5.1247640091835747</v>
      </c>
      <c r="AP15" s="284">
        <f>IF('Physical Data'!AP15="","",'Physical Data'!AP15)</f>
        <v>3.9461527592283399</v>
      </c>
      <c r="AQ15" s="284">
        <f>IF('Physical Data'!AQ15="","",'Physical Data'!AQ15)</f>
        <v>2.9477038455128137</v>
      </c>
      <c r="AR15" s="284">
        <f>IF('Physical Data'!AR15="","",'Physical Data'!AR15)</f>
        <v>2.1190429688515278</v>
      </c>
      <c r="AS15" s="284">
        <f>IF('Physical Data'!AS15="","",'Physical Data'!AS15)</f>
        <v>1.4717575923866735</v>
      </c>
      <c r="AT15" s="284">
        <f>IF('Physical Data'!AT15="","",'Physical Data'!AT15)</f>
        <v>1.1011135376087113</v>
      </c>
      <c r="AU15" s="284">
        <f>IF('Physical Data'!AU15="","",'Physical Data'!AU15)</f>
        <v>0.95850935958473904</v>
      </c>
      <c r="AV15" s="284">
        <f>IF('Physical Data'!AV15="","",'Physical Data'!AV15)</f>
        <v>0.89372041336263064</v>
      </c>
      <c r="AW15" s="284">
        <f>IF('Physical Data'!AW15="","",'Physical Data'!AW15)</f>
        <v>0.78940978059482969</v>
      </c>
      <c r="AX15" s="284">
        <f>IF('Physical Data'!AX15="","",'Physical Data'!AX15)</f>
        <v>0.60476422940393848</v>
      </c>
      <c r="AY15" s="284">
        <f>IF('Physical Data'!AY15="","",'Physical Data'!AY15)</f>
        <v>0.43341056182777304</v>
      </c>
      <c r="AZ15" s="284">
        <f>IF('Physical Data'!AZ15="","",'Physical Data'!AZ15)</f>
        <v>0.2601837291628738</v>
      </c>
      <c r="BA15" s="284">
        <f>IF('Physical Data'!BA15="","",'Physical Data'!BA15)</f>
        <v>0.10071537395383301</v>
      </c>
      <c r="BB15" s="284">
        <f>IF('Physical Data'!BB15="","",'Physical Data'!BB15)</f>
        <v>1.3025786335329297E-2</v>
      </c>
      <c r="BC15" s="284">
        <f>IF('Physical Data'!BC15="","",'Physical Data'!BC15)</f>
        <v>9.157510714211726E-4</v>
      </c>
      <c r="BD15" s="127">
        <f t="shared" si="0"/>
        <v>0</v>
      </c>
      <c r="BE15" s="284">
        <f t="shared" si="5"/>
        <v>29.346772542038416</v>
      </c>
      <c r="BF15" s="284">
        <f t="shared" si="1"/>
        <v>3.6171975492264883</v>
      </c>
      <c r="BG15" s="284">
        <f t="shared" si="2"/>
        <v>3.1838115122012227</v>
      </c>
      <c r="BH15" s="148">
        <f t="shared" si="3"/>
        <v>22.545763480610709</v>
      </c>
      <c r="BI15" s="311">
        <f t="shared" si="4"/>
        <v>70.653227457961592</v>
      </c>
      <c r="BJ15" s="16"/>
    </row>
    <row r="16" spans="2:62" ht="20.100000000000001" customHeight="1" thickBot="1" x14ac:dyDescent="0.25">
      <c r="B16" s="20"/>
      <c r="C16" s="17"/>
      <c r="D16" s="17"/>
      <c r="E16" s="18"/>
      <c r="G16" s="15"/>
      <c r="H16" s="42" t="str">
        <f>IF('Physical Data'!H16="","",'Physical Data'!H16)</f>
        <v>2015/23397</v>
      </c>
      <c r="I16" s="44" t="str">
        <f>IF('Physical Data'!I16="","",'Physical Data'!I16)</f>
        <v>Area i</v>
      </c>
      <c r="J16" s="43">
        <f>IF('Physical Data'!J16="","",'Physical Data'!J16)</f>
        <v>8</v>
      </c>
      <c r="K16" s="98" t="str">
        <f>IF('Physical Data'!K16="","",'Physical Data'!K16)</f>
        <v>Fluid, dark brown, sandy mud containing organic fragments.</v>
      </c>
      <c r="L16" s="44">
        <f>IF('Physical Data'!L16="","",'Physical Data'!L16)</f>
        <v>36.587872559095572</v>
      </c>
      <c r="M16" s="187" t="str">
        <f>IF('Physical Data'!M16="","",'Physical Data'!M16)</f>
        <v/>
      </c>
      <c r="N16" s="127">
        <f>IF('Physical Data'!N16="","",'Physical Data'!N16)</f>
        <v>0</v>
      </c>
      <c r="O16" s="284">
        <f>IF('Physical Data'!O16="","",'Physical Data'!O16)</f>
        <v>0</v>
      </c>
      <c r="P16" s="284">
        <f>IF('Physical Data'!P16="","",'Physical Data'!P16)</f>
        <v>0</v>
      </c>
      <c r="Q16" s="284">
        <f>IF('Physical Data'!Q16="","",'Physical Data'!Q16)</f>
        <v>0</v>
      </c>
      <c r="R16" s="284">
        <f>IF('Physical Data'!R16="","",'Physical Data'!R16)</f>
        <v>0</v>
      </c>
      <c r="S16" s="148">
        <f>IF('Physical Data'!S16="","",'Physical Data'!S16)</f>
        <v>0</v>
      </c>
      <c r="T16" s="284">
        <f>IF('Physical Data'!T16="","",'Physical Data'!T16)</f>
        <v>0</v>
      </c>
      <c r="U16" s="284">
        <f>IF('Physical Data'!U16="","",'Physical Data'!U16)</f>
        <v>0.10626992561105209</v>
      </c>
      <c r="V16" s="284">
        <f>IF('Physical Data'!V16="","",'Physical Data'!V16)</f>
        <v>0.21253985122210417</v>
      </c>
      <c r="W16" s="284">
        <f>IF('Physical Data'!W16="","",'Physical Data'!W16)</f>
        <v>0.21253985122210417</v>
      </c>
      <c r="X16" s="284">
        <f>IF('Physical Data'!X16="","",'Physical Data'!X16)</f>
        <v>0.21253985122210417</v>
      </c>
      <c r="Y16" s="284">
        <f>IF('Physical Data'!Y16="","",'Physical Data'!Y16)</f>
        <v>0.31880977683315626</v>
      </c>
      <c r="Z16" s="284">
        <f>IF('Physical Data'!Z16="","",'Physical Data'!Z16)</f>
        <v>0.99861902128716495</v>
      </c>
      <c r="AA16" s="284">
        <f>IF('Physical Data'!AA16="","",'Physical Data'!AA16)</f>
        <v>1.9602475838054714</v>
      </c>
      <c r="AB16" s="284">
        <f>IF('Physical Data'!AB16="","",'Physical Data'!AB16)</f>
        <v>2.6316434940734821</v>
      </c>
      <c r="AC16" s="284">
        <f>IF('Physical Data'!AC16="","",'Physical Data'!AC16)</f>
        <v>2.9157445847000956</v>
      </c>
      <c r="AD16" s="148">
        <f>IF('Physical Data'!AD16="","",'Physical Data'!AD16)</f>
        <v>5.2254968036104774</v>
      </c>
      <c r="AE16" s="284">
        <f>IF('Physical Data'!AE16="","",'Physical Data'!AE16)</f>
        <v>5.0222447468534961</v>
      </c>
      <c r="AF16" s="284">
        <f>IF('Physical Data'!AF16="","",'Physical Data'!AF16)</f>
        <v>4.849698455301902</v>
      </c>
      <c r="AG16" s="284">
        <f>IF('Physical Data'!AG16="","",'Physical Data'!AG16)</f>
        <v>5.0054696885680903</v>
      </c>
      <c r="AH16" s="284">
        <f>IF('Physical Data'!AH16="","",'Physical Data'!AH16)</f>
        <v>5.6310748492380203</v>
      </c>
      <c r="AI16" s="284">
        <f>IF('Physical Data'!AI16="","",'Physical Data'!AI16)</f>
        <v>7.2488096104810396</v>
      </c>
      <c r="AJ16" s="284">
        <f>IF('Physical Data'!AJ16="","",'Physical Data'!AJ16)</f>
        <v>7.6094270602229717</v>
      </c>
      <c r="AK16" s="284">
        <f>IF('Physical Data'!AK16="","",'Physical Data'!AK16)</f>
        <v>7.9554258669007272</v>
      </c>
      <c r="AL16" s="284">
        <f>IF('Physical Data'!AL16="","",'Physical Data'!AL16)</f>
        <v>8.0960029720590345</v>
      </c>
      <c r="AM16" s="284">
        <f>IF('Physical Data'!AM16="","",'Physical Data'!AM16)</f>
        <v>7.5385960964532002</v>
      </c>
      <c r="AN16" s="284">
        <f>IF('Physical Data'!AN16="","",'Physical Data'!AN16)</f>
        <v>6.6389442964949126</v>
      </c>
      <c r="AO16" s="284">
        <f>IF('Physical Data'!AO16="","",'Physical Data'!AO16)</f>
        <v>5.540955214348279</v>
      </c>
      <c r="AP16" s="284">
        <f>IF('Physical Data'!AP16="","",'Physical Data'!AP16)</f>
        <v>4.2746466790744879</v>
      </c>
      <c r="AQ16" s="284">
        <f>IF('Physical Data'!AQ16="","",'Physical Data'!AQ16)</f>
        <v>3.0612100053445701</v>
      </c>
      <c r="AR16" s="284">
        <f>IF('Physical Data'!AR16="","",'Physical Data'!AR16)</f>
        <v>2.002515968049853</v>
      </c>
      <c r="AS16" s="284">
        <f>IF('Physical Data'!AS16="","",'Physical Data'!AS16)</f>
        <v>1.2035972024367236</v>
      </c>
      <c r="AT16" s="284">
        <f>IF('Physical Data'!AT16="","",'Physical Data'!AT16)</f>
        <v>0.78977847557418002</v>
      </c>
      <c r="AU16" s="284">
        <f>IF('Physical Data'!AU16="","",'Physical Data'!AU16)</f>
        <v>0.66669644648296866</v>
      </c>
      <c r="AV16" s="284">
        <f>IF('Physical Data'!AV16="","",'Physical Data'!AV16)</f>
        <v>0.63964468056656454</v>
      </c>
      <c r="AW16" s="284">
        <f>IF('Physical Data'!AW16="","",'Physical Data'!AW16)</f>
        <v>0.56272845856743225</v>
      </c>
      <c r="AX16" s="284">
        <f>IF('Physical Data'!AX16="","",'Physical Data'!AX16)</f>
        <v>0.40471514880051984</v>
      </c>
      <c r="AY16" s="284">
        <f>IF('Physical Data'!AY16="","",'Physical Data'!AY16)</f>
        <v>0.26343787017237252</v>
      </c>
      <c r="AZ16" s="284">
        <f>IF('Physical Data'!AZ16="","",'Physical Data'!AZ16)</f>
        <v>0.14242758723849128</v>
      </c>
      <c r="BA16" s="284">
        <f>IF('Physical Data'!BA16="","",'Physical Data'!BA16)</f>
        <v>5.0638086580271378E-2</v>
      </c>
      <c r="BB16" s="148">
        <f>IF('Physical Data'!BB16="","",'Physical Data'!BB16)</f>
        <v>6.4375079942723739E-3</v>
      </c>
      <c r="BC16" s="284">
        <f>IF('Physical Data'!BC16="","",'Physical Data'!BC16)</f>
        <v>4.2628260839814197E-4</v>
      </c>
      <c r="BD16" s="127">
        <f t="shared" si="0"/>
        <v>0.53134962805526043</v>
      </c>
      <c r="BE16" s="284">
        <f t="shared" si="5"/>
        <v>29.14051400625544</v>
      </c>
      <c r="BF16" s="284">
        <f t="shared" si="1"/>
        <v>3.4902162331478968</v>
      </c>
      <c r="BG16" s="284">
        <f t="shared" si="2"/>
        <v>5.5473880787735776</v>
      </c>
      <c r="BH16" s="148">
        <f t="shared" si="3"/>
        <v>20.102909694333967</v>
      </c>
      <c r="BI16" s="311">
        <f t="shared" si="4"/>
        <v>70.328136365689303</v>
      </c>
      <c r="BJ16" s="16"/>
    </row>
    <row r="17" spans="1:62" ht="20.100000000000001" customHeight="1" x14ac:dyDescent="0.2">
      <c r="G17" s="15"/>
      <c r="H17" s="42" t="str">
        <f>IF('Physical Data'!H17="","",'Physical Data'!H17)</f>
        <v>2015/23398</v>
      </c>
      <c r="I17" s="44" t="str">
        <f>IF('Physical Data'!I17="","",'Physical Data'!I17)</f>
        <v>Area i</v>
      </c>
      <c r="J17" s="43">
        <f>IF('Physical Data'!J17="","",'Physical Data'!J17)</f>
        <v>9</v>
      </c>
      <c r="K17" s="98" t="str">
        <f>IF('Physical Data'!K17="","",'Physical Data'!K17)</f>
        <v>Fluid, dark brown, slightly sandy mud containing organic fragments (including wood fragments?).</v>
      </c>
      <c r="L17" s="44">
        <f>IF('Physical Data'!L17="","",'Physical Data'!L17)</f>
        <v>32.5479930191972</v>
      </c>
      <c r="M17" s="187" t="str">
        <f>IF('Physical Data'!M17="","",'Physical Data'!M17)</f>
        <v/>
      </c>
      <c r="N17" s="127">
        <f>IF('Physical Data'!N17="","",'Physical Data'!N17)</f>
        <v>0</v>
      </c>
      <c r="O17" s="284">
        <f>IF('Physical Data'!O17="","",'Physical Data'!O17)</f>
        <v>0</v>
      </c>
      <c r="P17" s="284">
        <f>IF('Physical Data'!P17="","",'Physical Data'!P17)</f>
        <v>0</v>
      </c>
      <c r="Q17" s="284">
        <f>IF('Physical Data'!Q17="","",'Physical Data'!Q17)</f>
        <v>0</v>
      </c>
      <c r="R17" s="284">
        <f>IF('Physical Data'!R17="","",'Physical Data'!R17)</f>
        <v>0</v>
      </c>
      <c r="S17" s="148">
        <f>IF('Physical Data'!S17="","",'Physical Data'!S17)</f>
        <v>0</v>
      </c>
      <c r="T17" s="284">
        <f>IF('Physical Data'!T17="","",'Physical Data'!T17)</f>
        <v>0</v>
      </c>
      <c r="U17" s="284">
        <f>IF('Physical Data'!U17="","",'Physical Data'!U17)</f>
        <v>0</v>
      </c>
      <c r="V17" s="284">
        <f>IF('Physical Data'!V17="","",'Physical Data'!V17)</f>
        <v>0</v>
      </c>
      <c r="W17" s="284">
        <f>IF('Physical Data'!W17="","",'Physical Data'!W17)</f>
        <v>0</v>
      </c>
      <c r="X17" s="284">
        <f>IF('Physical Data'!X17="","",'Physical Data'!X17)</f>
        <v>0</v>
      </c>
      <c r="Y17" s="284">
        <f>IF('Physical Data'!Y17="","",'Physical Data'!Y17)</f>
        <v>0.61443932411674362</v>
      </c>
      <c r="Z17" s="284">
        <f>IF('Physical Data'!Z17="","",'Physical Data'!Z17)</f>
        <v>0.20134469544327527</v>
      </c>
      <c r="AA17" s="284">
        <f>IF('Physical Data'!AA17="","",'Physical Data'!AA17)</f>
        <v>1.4733759194046281</v>
      </c>
      <c r="AB17" s="284">
        <f>IF('Physical Data'!AB17="","",'Physical Data'!AB17)</f>
        <v>1.6191645874973677</v>
      </c>
      <c r="AC17" s="284">
        <f>IF('Physical Data'!AC17="","",'Physical Data'!AC17)</f>
        <v>1.1028814846445774</v>
      </c>
      <c r="AD17" s="148">
        <f>IF('Physical Data'!AD17="","",'Physical Data'!AD17)</f>
        <v>2.8959757596432736</v>
      </c>
      <c r="AE17" s="284">
        <f>IF('Physical Data'!AE17="","",'Physical Data'!AE17)</f>
        <v>3.758701993364614</v>
      </c>
      <c r="AF17" s="284">
        <f>IF('Physical Data'!AF17="","",'Physical Data'!AF17)</f>
        <v>4.3409373493678194</v>
      </c>
      <c r="AG17" s="284">
        <f>IF('Physical Data'!AG17="","",'Physical Data'!AG17)</f>
        <v>5.3432754390461277</v>
      </c>
      <c r="AH17" s="284">
        <f>IF('Physical Data'!AH17="","",'Physical Data'!AH17)</f>
        <v>6.5642170224209275</v>
      </c>
      <c r="AI17" s="284">
        <f>IF('Physical Data'!AI17="","",'Physical Data'!AI17)</f>
        <v>7.8766777925250206</v>
      </c>
      <c r="AJ17" s="284">
        <f>IF('Physical Data'!AJ17="","",'Physical Data'!AJ17)</f>
        <v>8.7070192437131162</v>
      </c>
      <c r="AK17" s="284">
        <f>IF('Physical Data'!AK17="","",'Physical Data'!AK17)</f>
        <v>9.256859878627747</v>
      </c>
      <c r="AL17" s="284">
        <f>IF('Physical Data'!AL17="","",'Physical Data'!AL17)</f>
        <v>9.4358433215128894</v>
      </c>
      <c r="AM17" s="284">
        <f>IF('Physical Data'!AM17="","",'Physical Data'!AM17)</f>
        <v>8.7510172281460399</v>
      </c>
      <c r="AN17" s="284">
        <f>IF('Physical Data'!AN17="","",'Physical Data'!AN17)</f>
        <v>7.5613473091078536</v>
      </c>
      <c r="AO17" s="284">
        <f>IF('Physical Data'!AO17="","",'Physical Data'!AO17)</f>
        <v>6.1167733230410635</v>
      </c>
      <c r="AP17" s="284">
        <f>IF('Physical Data'!AP17="","",'Physical Data'!AP17)</f>
        <v>4.5367368278663571</v>
      </c>
      <c r="AQ17" s="284">
        <f>IF('Physical Data'!AQ17="","",'Physical Data'!AQ17)</f>
        <v>3.1234245675808561</v>
      </c>
      <c r="AR17" s="284">
        <f>IF('Physical Data'!AR17="","",'Physical Data'!AR17)</f>
        <v>1.9981664256173877</v>
      </c>
      <c r="AS17" s="284">
        <f>IF('Physical Data'!AS17="","",'Physical Data'!AS17)</f>
        <v>1.2094774598050297</v>
      </c>
      <c r="AT17" s="284">
        <f>IF('Physical Data'!AT17="","",'Physical Data'!AT17)</f>
        <v>0.81071031977830599</v>
      </c>
      <c r="AU17" s="284">
        <f>IF('Physical Data'!AU17="","",'Physical Data'!AU17)</f>
        <v>0.68237773026202631</v>
      </c>
      <c r="AV17" s="284">
        <f>IF('Physical Data'!AV17="","",'Physical Data'!AV17)</f>
        <v>0.63887518281215672</v>
      </c>
      <c r="AW17" s="284">
        <f>IF('Physical Data'!AW17="","",'Physical Data'!AW17)</f>
        <v>0.54957726319846356</v>
      </c>
      <c r="AX17" s="284">
        <f>IF('Physical Data'!AX17="","",'Physical Data'!AX17)</f>
        <v>0.3895511176719349</v>
      </c>
      <c r="AY17" s="284">
        <f>IF('Physical Data'!AY17="","",'Physical Data'!AY17)</f>
        <v>0.25155477388338193</v>
      </c>
      <c r="AZ17" s="284">
        <f>IF('Physical Data'!AZ17="","",'Physical Data'!AZ17)</f>
        <v>0.13530051065608617</v>
      </c>
      <c r="BA17" s="284">
        <f>IF('Physical Data'!BA17="","",'Physical Data'!BA17)</f>
        <v>4.7915564171746812E-2</v>
      </c>
      <c r="BB17" s="148">
        <f>IF('Physical Data'!BB17="","",'Physical Data'!BB17)</f>
        <v>6.0775905686641044E-3</v>
      </c>
      <c r="BC17" s="284">
        <f>IF('Physical Data'!BC17="","",'Physical Data'!BC17)</f>
        <v>4.0299450453509155E-4</v>
      </c>
      <c r="BD17" s="127">
        <f t="shared" si="0"/>
        <v>0</v>
      </c>
      <c r="BE17" s="284">
        <f t="shared" si="5"/>
        <v>21.350096552528427</v>
      </c>
      <c r="BF17" s="284">
        <f t="shared" si="1"/>
        <v>2.2891599389646471</v>
      </c>
      <c r="BG17" s="284">
        <f t="shared" si="2"/>
        <v>2.7220460721419451</v>
      </c>
      <c r="BH17" s="148">
        <f t="shared" si="3"/>
        <v>16.338890541421833</v>
      </c>
      <c r="BI17" s="311">
        <f t="shared" si="4"/>
        <v>78.649903447471587</v>
      </c>
      <c r="BJ17" s="16"/>
    </row>
    <row r="18" spans="1:62" ht="20.100000000000001" customHeight="1" x14ac:dyDescent="0.2">
      <c r="C18" s="90"/>
      <c r="E18" s="90"/>
      <c r="G18" s="15"/>
      <c r="H18" s="42" t="str">
        <f>IF('Physical Data'!H18="","",'Physical Data'!H18)</f>
        <v>2015/23399</v>
      </c>
      <c r="I18" s="44" t="str">
        <f>IF('Physical Data'!I18="","",'Physical Data'!I18)</f>
        <v>Area i</v>
      </c>
      <c r="J18" s="43">
        <f>IF('Physical Data'!J18="","",'Physical Data'!J18)</f>
        <v>10</v>
      </c>
      <c r="K18" s="98" t="str">
        <f>IF('Physical Data'!K18="","",'Physical Data'!K18)</f>
        <v>Fluid, very smelly (anoxic?), dark brown, sandy mud containing organic fragments.</v>
      </c>
      <c r="L18" s="44">
        <f>IF('Physical Data'!L18="","",'Physical Data'!L18)</f>
        <v>26.363520245242043</v>
      </c>
      <c r="M18" s="187" t="str">
        <f>IF('Physical Data'!M18="","",'Physical Data'!M18)</f>
        <v/>
      </c>
      <c r="N18" s="127">
        <f>IF('Physical Data'!N18="","",'Physical Data'!N18)</f>
        <v>0</v>
      </c>
      <c r="O18" s="284">
        <f>IF('Physical Data'!O18="","",'Physical Data'!O18)</f>
        <v>0</v>
      </c>
      <c r="P18" s="284">
        <f>IF('Physical Data'!P18="","",'Physical Data'!P18)</f>
        <v>0</v>
      </c>
      <c r="Q18" s="284">
        <f>IF('Physical Data'!Q18="","",'Physical Data'!Q18)</f>
        <v>0</v>
      </c>
      <c r="R18" s="284">
        <f>IF('Physical Data'!R18="","",'Physical Data'!R18)</f>
        <v>0</v>
      </c>
      <c r="S18" s="148">
        <f>IF('Physical Data'!S18="","",'Physical Data'!S18)</f>
        <v>0</v>
      </c>
      <c r="T18" s="284">
        <f>IF('Physical Data'!T18="","",'Physical Data'!T18)</f>
        <v>0</v>
      </c>
      <c r="U18" s="284">
        <f>IF('Physical Data'!U18="","",'Physical Data'!U18)</f>
        <v>0.14164305949008502</v>
      </c>
      <c r="V18" s="284">
        <f>IF('Physical Data'!V18="","",'Physical Data'!V18)</f>
        <v>0.14164305949008502</v>
      </c>
      <c r="W18" s="284">
        <f>IF('Physical Data'!W18="","",'Physical Data'!W18)</f>
        <v>0.28328611898017003</v>
      </c>
      <c r="X18" s="284">
        <f>IF('Physical Data'!X18="","",'Physical Data'!X18)</f>
        <v>0.56657223796034006</v>
      </c>
      <c r="Y18" s="284">
        <f>IF('Physical Data'!Y18="","",'Physical Data'!Y18)</f>
        <v>0.56657223796034006</v>
      </c>
      <c r="Z18" s="284">
        <f>IF('Physical Data'!Z18="","",'Physical Data'!Z18)</f>
        <v>5.5411246511405672</v>
      </c>
      <c r="AA18" s="284">
        <f>IF('Physical Data'!AA18="","",'Physical Data'!AA18)</f>
        <v>4.6507814798988107</v>
      </c>
      <c r="AB18" s="284">
        <f>IF('Physical Data'!AB18="","",'Physical Data'!AB18)</f>
        <v>3.7778513697941696</v>
      </c>
      <c r="AC18" s="284">
        <f>IF('Physical Data'!AC18="","",'Physical Data'!AC18)</f>
        <v>3.0206109156545673</v>
      </c>
      <c r="AD18" s="148">
        <f>IF('Physical Data'!AD18="","",'Physical Data'!AD18)</f>
        <v>4.7569842668223554</v>
      </c>
      <c r="AE18" s="284">
        <f>IF('Physical Data'!AE18="","",'Physical Data'!AE18)</f>
        <v>4.7854653418412134</v>
      </c>
      <c r="AF18" s="284">
        <f>IF('Physical Data'!AF18="","",'Physical Data'!AF18)</f>
        <v>4.3099756876815754</v>
      </c>
      <c r="AG18" s="284">
        <f>IF('Physical Data'!AG18="","",'Physical Data'!AG18)</f>
        <v>4.5536817889972863</v>
      </c>
      <c r="AH18" s="284">
        <f>IF('Physical Data'!AH18="","",'Physical Data'!AH18)</f>
        <v>5.2750317903553068</v>
      </c>
      <c r="AI18" s="284">
        <f>IF('Physical Data'!AI18="","",'Physical Data'!AI18)</f>
        <v>6.2852963547235445</v>
      </c>
      <c r="AJ18" s="284">
        <f>IF('Physical Data'!AJ18="","",'Physical Data'!AJ18)</f>
        <v>7.0901655990671637</v>
      </c>
      <c r="AK18" s="284">
        <f>IF('Physical Data'!AK18="","",'Physical Data'!AK18)</f>
        <v>7.5433913011234868</v>
      </c>
      <c r="AL18" s="284">
        <f>IF('Physical Data'!AL18="","",'Physical Data'!AL18)</f>
        <v>7.7376623205568391</v>
      </c>
      <c r="AM18" s="284">
        <f>IF('Physical Data'!AM18="","",'Physical Data'!AM18)</f>
        <v>7.1605137520242765</v>
      </c>
      <c r="AN18" s="284">
        <f>IF('Physical Data'!AN18="","",'Physical Data'!AN18)</f>
        <v>6.0801671173257619</v>
      </c>
      <c r="AO18" s="284">
        <f>IF('Physical Data'!AO18="","",'Physical Data'!AO18)</f>
        <v>4.8020545702298501</v>
      </c>
      <c r="AP18" s="284">
        <f>IF('Physical Data'!AP18="","",'Physical Data'!AP18)</f>
        <v>3.5208974238460784</v>
      </c>
      <c r="AQ18" s="284">
        <f>IF('Physical Data'!AQ18="","",'Physical Data'!AQ18)</f>
        <v>2.4885377675030931</v>
      </c>
      <c r="AR18" s="284">
        <f>IF('Physical Data'!AR18="","",'Physical Data'!AR18)</f>
        <v>1.721186173543644</v>
      </c>
      <c r="AS18" s="284">
        <f>IF('Physical Data'!AS18="","",'Physical Data'!AS18)</f>
        <v>1.1525113132811551</v>
      </c>
      <c r="AT18" s="284">
        <f>IF('Physical Data'!AT18="","",'Physical Data'!AT18)</f>
        <v>0.75855807483980997</v>
      </c>
      <c r="AU18" s="284">
        <f>IF('Physical Data'!AU18="","",'Physical Data'!AU18)</f>
        <v>0.49751003831992724</v>
      </c>
      <c r="AV18" s="284">
        <f>IF('Physical Data'!AV18="","",'Physical Data'!AV18)</f>
        <v>0.32206129455121257</v>
      </c>
      <c r="AW18" s="284">
        <f>IF('Physical Data'!AW18="","",'Physical Data'!AW18)</f>
        <v>0.20517733694955798</v>
      </c>
      <c r="AX18" s="284">
        <f>IF('Physical Data'!AX18="","",'Physical Data'!AX18)</f>
        <v>0.12423141998390051</v>
      </c>
      <c r="AY18" s="284">
        <f>IF('Physical Data'!AY18="","",'Physical Data'!AY18)</f>
        <v>7.7606835847519262E-2</v>
      </c>
      <c r="AZ18" s="284">
        <f>IF('Physical Data'!AZ18="","",'Physical Data'!AZ18)</f>
        <v>4.3126723327651065E-2</v>
      </c>
      <c r="BA18" s="284">
        <f>IF('Physical Data'!BA18="","",'Physical Data'!BA18)</f>
        <v>1.5916806888773973E-2</v>
      </c>
      <c r="BB18" s="148">
        <f>IF('Physical Data'!BB18="","",'Physical Data'!BB18)</f>
        <v>2.0720928716335412E-3</v>
      </c>
      <c r="BC18" s="284">
        <f>IF('Physical Data'!BC18="","",'Physical Data'!BC18)</f>
        <v>1.3167712825913291E-4</v>
      </c>
      <c r="BD18" s="127">
        <f t="shared" si="0"/>
        <v>0.56657223796034006</v>
      </c>
      <c r="BE18" s="284">
        <f t="shared" si="5"/>
        <v>36.529619977751231</v>
      </c>
      <c r="BF18" s="284">
        <f t="shared" si="1"/>
        <v>11.325050606960058</v>
      </c>
      <c r="BG18" s="284">
        <f t="shared" si="2"/>
        <v>6.7984622854487373</v>
      </c>
      <c r="BH18" s="148">
        <f t="shared" si="3"/>
        <v>18.40610708534243</v>
      </c>
      <c r="BI18" s="311">
        <f t="shared" si="4"/>
        <v>62.903807784288453</v>
      </c>
      <c r="BJ18" s="16"/>
    </row>
    <row r="19" spans="1:62" ht="20.100000000000001" customHeight="1" x14ac:dyDescent="0.2">
      <c r="A19" s="90"/>
      <c r="C19" s="90"/>
      <c r="E19" s="90"/>
      <c r="G19" s="15"/>
      <c r="H19" s="42" t="str">
        <f>IF('Physical Data'!H19="","",'Physical Data'!H19)</f>
        <v>2015/23400</v>
      </c>
      <c r="I19" s="44" t="str">
        <f>IF('Physical Data'!I19="","",'Physical Data'!I19)</f>
        <v>Area i</v>
      </c>
      <c r="J19" s="43">
        <f>IF('Physical Data'!J19="","",'Physical Data'!J19)</f>
        <v>11</v>
      </c>
      <c r="K19" s="98" t="str">
        <f>IF('Physical Data'!K19="","",'Physical Data'!K19)</f>
        <v>Fluid, brown, slightly sandy mud containing organic fragments. No &gt;1mm present.</v>
      </c>
      <c r="L19" s="44">
        <f>IF('Physical Data'!L19="","",'Physical Data'!L19)</f>
        <v>35.357445264303855</v>
      </c>
      <c r="M19" s="187" t="str">
        <f>IF('Physical Data'!M19="","",'Physical Data'!M19)</f>
        <v/>
      </c>
      <c r="N19" s="284">
        <f>IF('Physical Data'!N19="","",'Physical Data'!N19)</f>
        <v>0</v>
      </c>
      <c r="O19" s="148">
        <f>IF('Physical Data'!O19="","",'Physical Data'!O19)</f>
        <v>0</v>
      </c>
      <c r="P19" s="284">
        <f>IF('Physical Data'!P19="","",'Physical Data'!P19)</f>
        <v>0</v>
      </c>
      <c r="Q19" s="284">
        <f>IF('Physical Data'!Q19="","",'Physical Data'!Q19)</f>
        <v>0</v>
      </c>
      <c r="R19" s="284">
        <f>IF('Physical Data'!R19="","",'Physical Data'!R19)</f>
        <v>0</v>
      </c>
      <c r="S19" s="284">
        <f>IF('Physical Data'!S19="","",'Physical Data'!S19)</f>
        <v>0</v>
      </c>
      <c r="T19" s="284">
        <f>IF('Physical Data'!T19="","",'Physical Data'!T19)</f>
        <v>0</v>
      </c>
      <c r="U19" s="284">
        <f>IF('Physical Data'!U19="","",'Physical Data'!U19)</f>
        <v>0</v>
      </c>
      <c r="V19" s="284">
        <f>IF('Physical Data'!V19="","",'Physical Data'!V19)</f>
        <v>0</v>
      </c>
      <c r="W19" s="284">
        <f>IF('Physical Data'!W19="","",'Physical Data'!W19)</f>
        <v>0</v>
      </c>
      <c r="X19" s="284">
        <f>IF('Physical Data'!X19="","",'Physical Data'!X19)</f>
        <v>0</v>
      </c>
      <c r="Y19" s="284">
        <f>IF('Physical Data'!Y19="","",'Physical Data'!Y19)</f>
        <v>0</v>
      </c>
      <c r="Z19" s="148">
        <f>IF('Physical Data'!Z19="","",'Physical Data'!Z19)</f>
        <v>0</v>
      </c>
      <c r="AA19" s="284">
        <f>IF('Physical Data'!AA19="","",'Physical Data'!AA19)</f>
        <v>0</v>
      </c>
      <c r="AB19" s="284">
        <f>IF('Physical Data'!AB19="","",'Physical Data'!AB19)</f>
        <v>0</v>
      </c>
      <c r="AC19" s="284">
        <f>IF('Physical Data'!AC19="","",'Physical Data'!AC19)</f>
        <v>1.6016876938854476E-2</v>
      </c>
      <c r="AD19" s="284">
        <f>IF('Physical Data'!AD19="","",'Physical Data'!AD19)</f>
        <v>0.67787137044522361</v>
      </c>
      <c r="AE19" s="284">
        <f>IF('Physical Data'!AE19="","",'Physical Data'!AE19)</f>
        <v>1.9172746335704716</v>
      </c>
      <c r="AF19" s="284">
        <f>IF('Physical Data'!AF19="","",'Physical Data'!AF19)</f>
        <v>2.9266744406539806</v>
      </c>
      <c r="AG19" s="284">
        <f>IF('Physical Data'!AG19="","",'Physical Data'!AG19)</f>
        <v>4.4854891427333152</v>
      </c>
      <c r="AH19" s="284">
        <f>IF('Physical Data'!AH19="","",'Physical Data'!AH19)</f>
        <v>6.2664838023496134</v>
      </c>
      <c r="AI19" s="284">
        <f>IF('Physical Data'!AI19="","",'Physical Data'!AI19)</f>
        <v>8.1800934366205418</v>
      </c>
      <c r="AJ19" s="284">
        <f>IF('Physical Data'!AJ19="","",'Physical Data'!AJ19)</f>
        <v>9.5304881785330977</v>
      </c>
      <c r="AK19" s="284">
        <f>IF('Physical Data'!AK19="","",'Physical Data'!AK19)</f>
        <v>10.52979798754501</v>
      </c>
      <c r="AL19" s="284">
        <f>IF('Physical Data'!AL19="","",'Physical Data'!AL19)</f>
        <v>11.092247880049584</v>
      </c>
      <c r="AM19" s="284">
        <f>IF('Physical Data'!AM19="","",'Physical Data'!AM19)</f>
        <v>10.455298001783445</v>
      </c>
      <c r="AN19" s="284">
        <f>IF('Physical Data'!AN19="","",'Physical Data'!AN19)</f>
        <v>8.995028280870196</v>
      </c>
      <c r="AO19" s="284">
        <f>IF('Physical Data'!AO19="","",'Physical Data'!AO19)</f>
        <v>7.1463636341869812</v>
      </c>
      <c r="AP19" s="284">
        <f>IF('Physical Data'!AP19="","",'Physical Data'!AP19)</f>
        <v>5.2204440022687413</v>
      </c>
      <c r="AQ19" s="284">
        <f>IF('Physical Data'!AQ19="","",'Physical Data'!AQ19)</f>
        <v>3.6684142988926589</v>
      </c>
      <c r="AR19" s="284">
        <f>IF('Physical Data'!AR19="","",'Physical Data'!AR19)</f>
        <v>2.570674508692687</v>
      </c>
      <c r="AS19" s="284">
        <f>IF('Physical Data'!AS19="","",'Physical Data'!AS19)</f>
        <v>1.8168696527598716</v>
      </c>
      <c r="AT19" s="284">
        <f>IF('Physical Data'!AT19="","",'Physical Data'!AT19)</f>
        <v>1.3167097483504329</v>
      </c>
      <c r="AU19" s="284">
        <f>IF('Physical Data'!AU19="","",'Physical Data'!AU19)</f>
        <v>0.97991431271877649</v>
      </c>
      <c r="AV19" s="284">
        <f>IF('Physical Data'!AV19="","",'Physical Data'!AV19)</f>
        <v>0.73351785981006656</v>
      </c>
      <c r="AW19" s="284">
        <f>IF('Physical Data'!AW19="","",'Physical Data'!AW19)</f>
        <v>0.54695339546626698</v>
      </c>
      <c r="AX19" s="284">
        <f>IF('Physical Data'!AX19="","",'Physical Data'!AX19)</f>
        <v>0.39101742526874966</v>
      </c>
      <c r="AY19" s="284">
        <f>IF('Physical Data'!AY19="","",'Physical Data'!AY19)</f>
        <v>0.28067694635702201</v>
      </c>
      <c r="AZ19" s="284">
        <f>IF('Physical Data'!AZ19="","",'Physical Data'!AZ19)</f>
        <v>0.17390696676290049</v>
      </c>
      <c r="BA19" s="284">
        <f>IF('Physical Data'!BA19="","",'Physical Data'!BA19)</f>
        <v>7.138638635663383E-2</v>
      </c>
      <c r="BB19" s="284">
        <f>IF('Physical Data'!BB19="","",'Physical Data'!BB19)</f>
        <v>9.7325731399106226E-3</v>
      </c>
      <c r="BC19" s="284">
        <f>IF('Physical Data'!BC19="","",'Physical Data'!BC19)</f>
        <v>6.54256874958426E-4</v>
      </c>
      <c r="BD19" s="127">
        <f t="shared" si="0"/>
        <v>0</v>
      </c>
      <c r="BE19" s="284">
        <f t="shared" si="5"/>
        <v>10.023326464341846</v>
      </c>
      <c r="BF19" s="284">
        <f t="shared" si="1"/>
        <v>0</v>
      </c>
      <c r="BG19" s="284">
        <f t="shared" si="2"/>
        <v>1.6016876938854476E-2</v>
      </c>
      <c r="BH19" s="148">
        <f t="shared" si="3"/>
        <v>10.00730958740299</v>
      </c>
      <c r="BI19" s="311">
        <f t="shared" si="4"/>
        <v>89.976673535658136</v>
      </c>
      <c r="BJ19" s="16"/>
    </row>
    <row r="20" spans="1:62" ht="20.100000000000001" customHeight="1" x14ac:dyDescent="0.2">
      <c r="A20" s="90"/>
      <c r="C20" s="90"/>
      <c r="E20" s="90"/>
      <c r="G20" s="15"/>
      <c r="H20" s="42" t="str">
        <f>IF('Physical Data'!H20="","",'Physical Data'!H20)</f>
        <v>2015/23401</v>
      </c>
      <c r="I20" s="44" t="str">
        <f>IF('Physical Data'!I20="","",'Physical Data'!I20)</f>
        <v>Area i</v>
      </c>
      <c r="J20" s="43">
        <f>IF('Physical Data'!J20="","",'Physical Data'!J20)</f>
        <v>12</v>
      </c>
      <c r="K20" s="98" t="str">
        <f>IF('Physical Data'!K20="","",'Physical Data'!K20)</f>
        <v>Fluid, brown, slightly sandy mud containing organic fragments.</v>
      </c>
      <c r="L20" s="44">
        <f>IF('Physical Data'!L20="","",'Physical Data'!L20)</f>
        <v>37.120149602618049</v>
      </c>
      <c r="M20" s="187" t="str">
        <f>IF('Physical Data'!M20="","",'Physical Data'!M20)</f>
        <v/>
      </c>
      <c r="N20" s="127">
        <f>IF('Physical Data'!N20="","",'Physical Data'!N20)</f>
        <v>0</v>
      </c>
      <c r="O20" s="284">
        <f>IF('Physical Data'!O20="","",'Physical Data'!O20)</f>
        <v>0</v>
      </c>
      <c r="P20" s="284">
        <f>IF('Physical Data'!P20="","",'Physical Data'!P20)</f>
        <v>0</v>
      </c>
      <c r="Q20" s="284">
        <f>IF('Physical Data'!Q20="","",'Physical Data'!Q20)</f>
        <v>0</v>
      </c>
      <c r="R20" s="284">
        <f>IF('Physical Data'!R20="","",'Physical Data'!R20)</f>
        <v>0</v>
      </c>
      <c r="S20" s="148">
        <f>IF('Physical Data'!S20="","",'Physical Data'!S20)</f>
        <v>0</v>
      </c>
      <c r="T20" s="284">
        <f>IF('Physical Data'!T20="","",'Physical Data'!T20)</f>
        <v>0</v>
      </c>
      <c r="U20" s="284">
        <f>IF('Physical Data'!U20="","",'Physical Data'!U20)</f>
        <v>0</v>
      </c>
      <c r="V20" s="284">
        <f>IF('Physical Data'!V20="","",'Physical Data'!V20)</f>
        <v>0</v>
      </c>
      <c r="W20" s="284">
        <f>IF('Physical Data'!W20="","",'Physical Data'!W20)</f>
        <v>0</v>
      </c>
      <c r="X20" s="284">
        <f>IF('Physical Data'!X20="","",'Physical Data'!X20)</f>
        <v>0</v>
      </c>
      <c r="Y20" s="284">
        <f>IF('Physical Data'!Y20="","",'Physical Data'!Y20)</f>
        <v>0.1020408163265306</v>
      </c>
      <c r="Z20" s="284">
        <f>IF('Physical Data'!Z20="","",'Physical Data'!Z20)</f>
        <v>0</v>
      </c>
      <c r="AA20" s="284">
        <f>IF('Physical Data'!AA20="","",'Physical Data'!AA20)</f>
        <v>0</v>
      </c>
      <c r="AB20" s="284">
        <f>IF('Physical Data'!AB20="","",'Physical Data'!AB20)</f>
        <v>0</v>
      </c>
      <c r="AC20" s="284">
        <f>IF('Physical Data'!AC20="","",'Physical Data'!AC20)</f>
        <v>9.2615527920784757E-2</v>
      </c>
      <c r="AD20" s="148">
        <f>IF('Physical Data'!AD20="","",'Physical Data'!AD20)</f>
        <v>1.8753110637345833</v>
      </c>
      <c r="AE20" s="284">
        <f>IF('Physical Data'!AE20="","",'Physical Data'!AE20)</f>
        <v>3.6499083384707633</v>
      </c>
      <c r="AF20" s="284">
        <f>IF('Physical Data'!AF20="","",'Physical Data'!AF20)</f>
        <v>4.6749246325920835</v>
      </c>
      <c r="AG20" s="284">
        <f>IF('Physical Data'!AG20="","",'Physical Data'!AG20)</f>
        <v>6.6162349457215521</v>
      </c>
      <c r="AH20" s="284">
        <f>IF('Physical Data'!AH20="","",'Physical Data'!AH20)</f>
        <v>7.6539049808973916</v>
      </c>
      <c r="AI20" s="284">
        <f>IF('Physical Data'!AI20="","",'Physical Data'!AI20)</f>
        <v>8.8315353819317828</v>
      </c>
      <c r="AJ20" s="284">
        <f>IF('Physical Data'!AJ20="","",'Physical Data'!AJ20)</f>
        <v>9.2244606811294503</v>
      </c>
      <c r="AK20" s="284">
        <f>IF('Physical Data'!AK20="","",'Physical Data'!AK20)</f>
        <v>9.1564468229614118</v>
      </c>
      <c r="AL20" s="284">
        <f>IF('Physical Data'!AL20="","",'Physical Data'!AL20)</f>
        <v>9.1469165579882468</v>
      </c>
      <c r="AM20" s="284">
        <f>IF('Physical Data'!AM20="","",'Physical Data'!AM20)</f>
        <v>8.6600472212563382</v>
      </c>
      <c r="AN20" s="284">
        <f>IF('Physical Data'!AN20="","",'Physical Data'!AN20)</f>
        <v>7.6201461317366768</v>
      </c>
      <c r="AO20" s="284">
        <f>IF('Physical Data'!AO20="","",'Physical Data'!AO20)</f>
        <v>6.1940362155738091</v>
      </c>
      <c r="AP20" s="284">
        <f>IF('Physical Data'!AP20="","",'Physical Data'!AP20)</f>
        <v>4.6002209413244302</v>
      </c>
      <c r="AQ20" s="284">
        <f>IF('Physical Data'!AQ20="","",'Physical Data'!AQ20)</f>
        <v>3.2436300125287185</v>
      </c>
      <c r="AR20" s="284">
        <f>IF('Physical Data'!AR20="","",'Physical Data'!AR20)</f>
        <v>2.2478438602433384</v>
      </c>
      <c r="AS20" s="284">
        <f>IF('Physical Data'!AS20="","",'Physical Data'!AS20)</f>
        <v>1.5707088770974567</v>
      </c>
      <c r="AT20" s="284">
        <f>IF('Physical Data'!AT20="","",'Physical Data'!AT20)</f>
        <v>1.1608941635238603</v>
      </c>
      <c r="AU20" s="284">
        <f>IF('Physical Data'!AU20="","",'Physical Data'!AU20)</f>
        <v>0.92558819181269358</v>
      </c>
      <c r="AV20" s="284">
        <f>IF('Physical Data'!AV20="","",'Physical Data'!AV20)</f>
        <v>0.77207267234608246</v>
      </c>
      <c r="AW20" s="284">
        <f>IF('Physical Data'!AW20="","",'Physical Data'!AW20)</f>
        <v>0.65133300615616052</v>
      </c>
      <c r="AX20" s="284">
        <f>IF('Physical Data'!AX20="","",'Physical Data'!AX20)</f>
        <v>0.52274302561465225</v>
      </c>
      <c r="AY20" s="284">
        <f>IF('Physical Data'!AY20="","",'Physical Data'!AY20)</f>
        <v>0.40818204798437774</v>
      </c>
      <c r="AZ20" s="284">
        <f>IF('Physical Data'!AZ20="","",'Physical Data'!AZ20)</f>
        <v>0.26741583861656565</v>
      </c>
      <c r="BA20" s="284">
        <f>IF('Physical Data'!BA20="","",'Physical Data'!BA20)</f>
        <v>0.11409818370086459</v>
      </c>
      <c r="BB20" s="148">
        <f>IF('Physical Data'!BB20="","",'Physical Data'!BB20)</f>
        <v>1.5646950201647036E-2</v>
      </c>
      <c r="BC20" s="284">
        <f>IF('Physical Data'!BC20="","",'Physical Data'!BC20)</f>
        <v>1.0929106077357136E-3</v>
      </c>
      <c r="BD20" s="127">
        <f t="shared" si="0"/>
        <v>0</v>
      </c>
      <c r="BE20" s="284">
        <f t="shared" si="5"/>
        <v>17.011035324766297</v>
      </c>
      <c r="BF20" s="284">
        <f t="shared" si="1"/>
        <v>0.1020408163265306</v>
      </c>
      <c r="BG20" s="284">
        <f t="shared" si="2"/>
        <v>9.2615527920784757E-2</v>
      </c>
      <c r="BH20" s="148">
        <f t="shared" si="3"/>
        <v>16.81637898051898</v>
      </c>
      <c r="BI20" s="311">
        <f t="shared" si="4"/>
        <v>82.988964675233689</v>
      </c>
      <c r="BJ20" s="16"/>
    </row>
    <row r="21" spans="1:62" ht="20.100000000000001" customHeight="1" x14ac:dyDescent="0.2">
      <c r="A21" s="90"/>
      <c r="C21" s="90"/>
      <c r="E21" s="90"/>
      <c r="G21" s="15"/>
      <c r="H21" s="42" t="str">
        <f>IF('Physical Data'!H21="","",'Physical Data'!H21)</f>
        <v>2015/23402</v>
      </c>
      <c r="I21" s="44" t="str">
        <f>IF('Physical Data'!I21="","",'Physical Data'!I21)</f>
        <v>Area i</v>
      </c>
      <c r="J21" s="43">
        <f>IF('Physical Data'!J21="","",'Physical Data'!J21)</f>
        <v>13</v>
      </c>
      <c r="K21" s="98" t="str">
        <f>IF('Physical Data'!K21="","",'Physical Data'!K21)</f>
        <v>Fluid, brown, slightly sandy mud containing organic fragments.</v>
      </c>
      <c r="L21" s="44">
        <f>IF('Physical Data'!L21="","",'Physical Data'!L21)</f>
        <v>35.846230654018967</v>
      </c>
      <c r="M21" s="187" t="str">
        <f>IF('Physical Data'!M21="","",'Physical Data'!M21)</f>
        <v/>
      </c>
      <c r="N21" s="127">
        <f>IF('Physical Data'!N21="","",'Physical Data'!N21)</f>
        <v>0</v>
      </c>
      <c r="O21" s="284">
        <f>IF('Physical Data'!O21="","",'Physical Data'!O21)</f>
        <v>0</v>
      </c>
      <c r="P21" s="284">
        <f>IF('Physical Data'!P21="","",'Physical Data'!P21)</f>
        <v>0</v>
      </c>
      <c r="Q21" s="284">
        <f>IF('Physical Data'!Q21="","",'Physical Data'!Q21)</f>
        <v>0</v>
      </c>
      <c r="R21" s="284">
        <f>IF('Physical Data'!R21="","",'Physical Data'!R21)</f>
        <v>0</v>
      </c>
      <c r="S21" s="148">
        <f>IF('Physical Data'!S21="","",'Physical Data'!S21)</f>
        <v>0</v>
      </c>
      <c r="T21" s="284">
        <f>IF('Physical Data'!T21="","",'Physical Data'!T21)</f>
        <v>0</v>
      </c>
      <c r="U21" s="284">
        <f>IF('Physical Data'!U21="","",'Physical Data'!U21)</f>
        <v>0</v>
      </c>
      <c r="V21" s="284">
        <f>IF('Physical Data'!V21="","",'Physical Data'!V21)</f>
        <v>0</v>
      </c>
      <c r="W21" s="284">
        <f>IF('Physical Data'!W21="","",'Physical Data'!W21)</f>
        <v>0</v>
      </c>
      <c r="X21" s="284">
        <f>IF('Physical Data'!X21="","",'Physical Data'!X21)</f>
        <v>0</v>
      </c>
      <c r="Y21" s="284">
        <f>IF('Physical Data'!Y21="","",'Physical Data'!Y21)</f>
        <v>8.4104289318755299E-2</v>
      </c>
      <c r="Z21" s="284">
        <f>IF('Physical Data'!Z21="","",'Physical Data'!Z21)</f>
        <v>0</v>
      </c>
      <c r="AA21" s="284">
        <f>IF('Physical Data'!AA21="","",'Physical Data'!AA21)</f>
        <v>0</v>
      </c>
      <c r="AB21" s="284">
        <f>IF('Physical Data'!AB21="","",'Physical Data'!AB21)</f>
        <v>7.5276316676718962E-4</v>
      </c>
      <c r="AC21" s="284">
        <f>IF('Physical Data'!AC21="","",'Physical Data'!AC21)</f>
        <v>0.21409622589207014</v>
      </c>
      <c r="AD21" s="148">
        <f>IF('Physical Data'!AD21="","",'Physical Data'!AD21)</f>
        <v>1.3370514496046288</v>
      </c>
      <c r="AE21" s="284">
        <f>IF('Physical Data'!AE21="","",'Physical Data'!AE21)</f>
        <v>2.330532036771277</v>
      </c>
      <c r="AF21" s="284">
        <f>IF('Physical Data'!AF21="","",'Physical Data'!AF21)</f>
        <v>2.6785691405723058</v>
      </c>
      <c r="AG21" s="284">
        <f>IF('Physical Data'!AG21="","",'Physical Data'!AG21)</f>
        <v>3.716505648480168</v>
      </c>
      <c r="AH21" s="284">
        <f>IF('Physical Data'!AH21="","",'Physical Data'!AH21)</f>
        <v>5.4484514350974029</v>
      </c>
      <c r="AI21" s="284">
        <f>IF('Physical Data'!AI21="","",'Physical Data'!AI21)</f>
        <v>7.6215626185757346</v>
      </c>
      <c r="AJ21" s="284">
        <f>IF('Physical Data'!AJ21="","",'Physical Data'!AJ21)</f>
        <v>9.2549846527681439</v>
      </c>
      <c r="AK21" s="284">
        <f>IF('Physical Data'!AK21="","",'Physical Data'!AK21)</f>
        <v>10.480047015249358</v>
      </c>
      <c r="AL21" s="284">
        <f>IF('Physical Data'!AL21="","",'Physical Data'!AL21)</f>
        <v>11.15417968810141</v>
      </c>
      <c r="AM21" s="284">
        <f>IF('Physical Data'!AM21="","",'Physical Data'!AM21)</f>
        <v>10.553884875815191</v>
      </c>
      <c r="AN21" s="284">
        <f>IF('Physical Data'!AN21="","",'Physical Data'!AN21)</f>
        <v>9.0950559100297266</v>
      </c>
      <c r="AO21" s="284">
        <f>IF('Physical Data'!AO21="","",'Physical Data'!AO21)</f>
        <v>7.2505381934564683</v>
      </c>
      <c r="AP21" s="284">
        <f>IF('Physical Data'!AP21="","",'Physical Data'!AP21)</f>
        <v>5.3224474757475111</v>
      </c>
      <c r="AQ21" s="284">
        <f>IF('Physical Data'!AQ21="","",'Physical Data'!AQ21)</f>
        <v>3.7446286477863424</v>
      </c>
      <c r="AR21" s="284">
        <f>IF('Physical Data'!AR21="","",'Physical Data'!AR21)</f>
        <v>2.6281215955118347</v>
      </c>
      <c r="AS21" s="284">
        <f>IF('Physical Data'!AS21="","",'Physical Data'!AS21)</f>
        <v>1.8761211202227492</v>
      </c>
      <c r="AT21" s="284">
        <f>IF('Physical Data'!AT21="","",'Physical Data'!AT21)</f>
        <v>1.3916255219199967</v>
      </c>
      <c r="AU21" s="284">
        <f>IF('Physical Data'!AU21="","",'Physical Data'!AU21)</f>
        <v>1.0758612583933442</v>
      </c>
      <c r="AV21" s="284">
        <f>IF('Physical Data'!AV21="","",'Physical Data'!AV21)</f>
        <v>0.84661285272751119</v>
      </c>
      <c r="AW21" s="284">
        <f>IF('Physical Data'!AW21="","",'Physical Data'!AW21)</f>
        <v>0.66689642929537674</v>
      </c>
      <c r="AX21" s="284">
        <f>IF('Physical Data'!AX21="","",'Physical Data'!AX21)</f>
        <v>0.50176140132301983</v>
      </c>
      <c r="AY21" s="284">
        <f>IF('Physical Data'!AY21="","",'Physical Data'!AY21)</f>
        <v>0.37451382189485682</v>
      </c>
      <c r="AZ21" s="284">
        <f>IF('Physical Data'!AZ21="","",'Physical Data'!AZ21)</f>
        <v>0.23791078237064442</v>
      </c>
      <c r="BA21" s="284">
        <f>IF('Physical Data'!BA21="","",'Physical Data'!BA21)</f>
        <v>9.8879786132291578E-2</v>
      </c>
      <c r="BB21" s="148">
        <f>IF('Physical Data'!BB21="","",'Physical Data'!BB21)</f>
        <v>1.3366984133745893E-2</v>
      </c>
      <c r="BC21" s="284">
        <f>IF('Physical Data'!BC21="","",'Physical Data'!BC21)</f>
        <v>9.3637964138211993E-4</v>
      </c>
      <c r="BD21" s="127">
        <f t="shared" si="0"/>
        <v>0</v>
      </c>
      <c r="BE21" s="284">
        <f t="shared" si="5"/>
        <v>10.361611553805972</v>
      </c>
      <c r="BF21" s="284">
        <f t="shared" si="1"/>
        <v>8.4104289318755299E-2</v>
      </c>
      <c r="BG21" s="284">
        <f t="shared" si="2"/>
        <v>0.21484898905883734</v>
      </c>
      <c r="BH21" s="148">
        <f t="shared" si="3"/>
        <v>10.06265827542838</v>
      </c>
      <c r="BI21" s="311">
        <f t="shared" si="4"/>
        <v>89.638388446194028</v>
      </c>
      <c r="BJ21" s="16"/>
    </row>
    <row r="22" spans="1:62" ht="20.100000000000001" customHeight="1" x14ac:dyDescent="0.2">
      <c r="A22" s="90"/>
      <c r="C22" s="90"/>
      <c r="E22" s="90"/>
      <c r="G22" s="15"/>
      <c r="H22" s="42" t="str">
        <f>IF('Physical Data'!H22="","",'Physical Data'!H22)</f>
        <v>2015/23403</v>
      </c>
      <c r="I22" s="44" t="str">
        <f>IF('Physical Data'!I22="","",'Physical Data'!I22)</f>
        <v>Area i</v>
      </c>
      <c r="J22" s="43">
        <f>IF('Physical Data'!J22="","",'Physical Data'!J22)</f>
        <v>14</v>
      </c>
      <c r="K22" s="98" t="str">
        <f>IF('Physical Data'!K22="","",'Physical Data'!K22)</f>
        <v>Fluid, brown, slightly sandy mud containing organic fragments.</v>
      </c>
      <c r="L22" s="44">
        <f>IF('Physical Data'!L22="","",'Physical Data'!L22)</f>
        <v>31.591967403958087</v>
      </c>
      <c r="M22" s="187" t="str">
        <f>IF('Physical Data'!M22="","",'Physical Data'!M22)</f>
        <v/>
      </c>
      <c r="N22" s="127">
        <f>IF('Physical Data'!N22="","",'Physical Data'!N22)</f>
        <v>0</v>
      </c>
      <c r="O22" s="284">
        <f>IF('Physical Data'!O22="","",'Physical Data'!O22)</f>
        <v>0</v>
      </c>
      <c r="P22" s="284">
        <f>IF('Physical Data'!P22="","",'Physical Data'!P22)</f>
        <v>0</v>
      </c>
      <c r="Q22" s="284">
        <f>IF('Physical Data'!Q22="","",'Physical Data'!Q22)</f>
        <v>0</v>
      </c>
      <c r="R22" s="284">
        <f>IF('Physical Data'!R22="","",'Physical Data'!R22)</f>
        <v>0</v>
      </c>
      <c r="S22" s="148">
        <f>IF('Physical Data'!S22="","",'Physical Data'!S22)</f>
        <v>0</v>
      </c>
      <c r="T22" s="284">
        <f>IF('Physical Data'!T22="","",'Physical Data'!T22)</f>
        <v>0</v>
      </c>
      <c r="U22" s="284">
        <f>IF('Physical Data'!U22="","",'Physical Data'!U22)</f>
        <v>0</v>
      </c>
      <c r="V22" s="284">
        <f>IF('Physical Data'!V22="","",'Physical Data'!V22)</f>
        <v>0</v>
      </c>
      <c r="W22" s="284">
        <f>IF('Physical Data'!W22="","",'Physical Data'!W22)</f>
        <v>0</v>
      </c>
      <c r="X22" s="284">
        <f>IF('Physical Data'!X22="","",'Physical Data'!X22)</f>
        <v>0</v>
      </c>
      <c r="Y22" s="284">
        <f>IF('Physical Data'!Y22="","",'Physical Data'!Y22)</f>
        <v>9.1743119266055023E-2</v>
      </c>
      <c r="Z22" s="284">
        <f>IF('Physical Data'!Z22="","",'Physical Data'!Z22)</f>
        <v>0</v>
      </c>
      <c r="AA22" s="284">
        <f>IF('Physical Data'!AA22="","",'Physical Data'!AA22)</f>
        <v>0</v>
      </c>
      <c r="AB22" s="284">
        <f>IF('Physical Data'!AB22="","",'Physical Data'!AB22)</f>
        <v>0</v>
      </c>
      <c r="AC22" s="284">
        <f>IF('Physical Data'!AC22="","",'Physical Data'!AC22)</f>
        <v>0.13895666759392036</v>
      </c>
      <c r="AD22" s="148">
        <f>IF('Physical Data'!AD22="","",'Physical Data'!AD22)</f>
        <v>1.386377916680176</v>
      </c>
      <c r="AE22" s="284">
        <f>IF('Physical Data'!AE22="","",'Physical Data'!AE22)</f>
        <v>2.4855082047579033</v>
      </c>
      <c r="AF22" s="284">
        <f>IF('Physical Data'!AF22="","",'Physical Data'!AF22)</f>
        <v>3.3545803620029924</v>
      </c>
      <c r="AG22" s="284">
        <f>IF('Physical Data'!AG22="","",'Physical Data'!AG22)</f>
        <v>4.4927155087380894</v>
      </c>
      <c r="AH22" s="284">
        <f>IF('Physical Data'!AH22="","",'Physical Data'!AH22)</f>
        <v>5.9742553962830556</v>
      </c>
      <c r="AI22" s="284">
        <f>IF('Physical Data'!AI22="","",'Physical Data'!AI22)</f>
        <v>7.9645748706282005</v>
      </c>
      <c r="AJ22" s="284">
        <f>IF('Physical Data'!AJ22="","",'Physical Data'!AJ22)</f>
        <v>9.0772633783884746</v>
      </c>
      <c r="AK22" s="284">
        <f>IF('Physical Data'!AK22="","",'Physical Data'!AK22)</f>
        <v>10.354094530016203</v>
      </c>
      <c r="AL22" s="284">
        <f>IF('Physical Data'!AL22="","",'Physical Data'!AL22)</f>
        <v>11.115528836416457</v>
      </c>
      <c r="AM22" s="284">
        <f>IF('Physical Data'!AM22="","",'Physical Data'!AM22)</f>
        <v>10.371778295617078</v>
      </c>
      <c r="AN22" s="284">
        <f>IF('Physical Data'!AN22="","",'Physical Data'!AN22)</f>
        <v>8.8191470061357702</v>
      </c>
      <c r="AO22" s="284">
        <f>IF('Physical Data'!AO22="","",'Physical Data'!AO22)</f>
        <v>6.9337412168611587</v>
      </c>
      <c r="AP22" s="284">
        <f>IF('Physical Data'!AP22="","",'Physical Data'!AP22)</f>
        <v>5.0262257251714386</v>
      </c>
      <c r="AQ22" s="284">
        <f>IF('Physical Data'!AQ22="","",'Physical Data'!AQ22)</f>
        <v>3.5059447368289094</v>
      </c>
      <c r="AR22" s="284">
        <f>IF('Physical Data'!AR22="","",'Physical Data'!AR22)</f>
        <v>2.4244775666408152</v>
      </c>
      <c r="AS22" s="284">
        <f>IF('Physical Data'!AS22="","",'Physical Data'!AS22)</f>
        <v>1.6872443759885076</v>
      </c>
      <c r="AT22" s="284">
        <f>IF('Physical Data'!AT22="","",'Physical Data'!AT22)</f>
        <v>1.2272533327011175</v>
      </c>
      <c r="AU22" s="284">
        <f>IF('Physical Data'!AU22="","",'Physical Data'!AU22)</f>
        <v>0.95008445140836917</v>
      </c>
      <c r="AV22" s="284">
        <f>IF('Physical Data'!AV22="","",'Physical Data'!AV22)</f>
        <v>0.76475192735912456</v>
      </c>
      <c r="AW22" s="284">
        <f>IF('Physical Data'!AW22="","",'Physical Data'!AW22)</f>
        <v>0.62434982206774814</v>
      </c>
      <c r="AX22" s="284">
        <f>IF('Physical Data'!AX22="","",'Physical Data'!AX22)</f>
        <v>0.48900007850765181</v>
      </c>
      <c r="AY22" s="284">
        <f>IF('Physical Data'!AY22="","",'Physical Data'!AY22)</f>
        <v>0.37603778238170987</v>
      </c>
      <c r="AZ22" s="284">
        <f>IF('Physical Data'!AZ22="","",'Physical Data'!AZ22)</f>
        <v>0.24449354521561087</v>
      </c>
      <c r="BA22" s="284">
        <f>IF('Physical Data'!BA22="","",'Physical Data'!BA22)</f>
        <v>0.10441887266131157</v>
      </c>
      <c r="BB22" s="148">
        <f>IF('Physical Data'!BB22="","",'Physical Data'!BB22)</f>
        <v>1.4465753197401378E-2</v>
      </c>
      <c r="BC22" s="284">
        <f>IF('Physical Data'!BC22="","",'Physical Data'!BC22)</f>
        <v>9.8672048474146286E-4</v>
      </c>
      <c r="BD22" s="127">
        <f t="shared" si="0"/>
        <v>0</v>
      </c>
      <c r="BE22" s="284">
        <f t="shared" si="5"/>
        <v>11.949881779039137</v>
      </c>
      <c r="BF22" s="284">
        <f t="shared" si="1"/>
        <v>9.1743119266055023E-2</v>
      </c>
      <c r="BG22" s="284">
        <f t="shared" si="2"/>
        <v>0.13895666759392036</v>
      </c>
      <c r="BH22" s="148">
        <f t="shared" si="3"/>
        <v>11.719181992179161</v>
      </c>
      <c r="BI22" s="311">
        <f t="shared" si="4"/>
        <v>88.050118220960897</v>
      </c>
      <c r="BJ22" s="16"/>
    </row>
    <row r="23" spans="1:62" ht="20.100000000000001" customHeight="1" x14ac:dyDescent="0.2">
      <c r="A23" s="90"/>
      <c r="C23" s="90"/>
      <c r="E23" s="90"/>
      <c r="G23" s="15"/>
      <c r="H23" s="42" t="str">
        <f>IF('Physical Data'!H23="","",'Physical Data'!H23)</f>
        <v>2015/23404</v>
      </c>
      <c r="I23" s="44" t="str">
        <f>IF('Physical Data'!I23="","",'Physical Data'!I23)</f>
        <v>Area i</v>
      </c>
      <c r="J23" s="43">
        <f>IF('Physical Data'!J23="","",'Physical Data'!J23)</f>
        <v>15</v>
      </c>
      <c r="K23" s="98" t="str">
        <f>IF('Physical Data'!K23="","",'Physical Data'!K23)</f>
        <v>Fluid, brown, slightly sandy mud containing organic fragments. No &gt;1mm present.</v>
      </c>
      <c r="L23" s="44">
        <f>IF('Physical Data'!L23="","",'Physical Data'!L23)</f>
        <v>38.481338481338483</v>
      </c>
      <c r="M23" s="187" t="str">
        <f>IF('Physical Data'!M23="","",'Physical Data'!M23)</f>
        <v/>
      </c>
      <c r="N23" s="127">
        <f>IF('Physical Data'!N23="","",'Physical Data'!N23)</f>
        <v>0</v>
      </c>
      <c r="O23" s="284">
        <f>IF('Physical Data'!O23="","",'Physical Data'!O23)</f>
        <v>0</v>
      </c>
      <c r="P23" s="284">
        <f>IF('Physical Data'!P23="","",'Physical Data'!P23)</f>
        <v>0</v>
      </c>
      <c r="Q23" s="284">
        <f>IF('Physical Data'!Q23="","",'Physical Data'!Q23)</f>
        <v>0</v>
      </c>
      <c r="R23" s="284">
        <f>IF('Physical Data'!R23="","",'Physical Data'!R23)</f>
        <v>0</v>
      </c>
      <c r="S23" s="148">
        <f>IF('Physical Data'!S23="","",'Physical Data'!S23)</f>
        <v>0</v>
      </c>
      <c r="T23" s="284">
        <f>IF('Physical Data'!T23="","",'Physical Data'!T23)</f>
        <v>0</v>
      </c>
      <c r="U23" s="284">
        <f>IF('Physical Data'!U23="","",'Physical Data'!U23)</f>
        <v>0</v>
      </c>
      <c r="V23" s="284">
        <f>IF('Physical Data'!V23="","",'Physical Data'!V23)</f>
        <v>0</v>
      </c>
      <c r="W23" s="284">
        <f>IF('Physical Data'!W23="","",'Physical Data'!W23)</f>
        <v>0</v>
      </c>
      <c r="X23" s="284">
        <f>IF('Physical Data'!X23="","",'Physical Data'!X23)</f>
        <v>0</v>
      </c>
      <c r="Y23" s="284">
        <f>IF('Physical Data'!Y23="","",'Physical Data'!Y23)</f>
        <v>0</v>
      </c>
      <c r="Z23" s="284">
        <f>IF('Physical Data'!Z23="","",'Physical Data'!Z23)</f>
        <v>0</v>
      </c>
      <c r="AA23" s="284">
        <f>IF('Physical Data'!AA23="","",'Physical Data'!AA23)</f>
        <v>0</v>
      </c>
      <c r="AB23" s="284">
        <f>IF('Physical Data'!AB23="","",'Physical Data'!AB23)</f>
        <v>0</v>
      </c>
      <c r="AC23" s="284">
        <f>IF('Physical Data'!AC23="","",'Physical Data'!AC23)</f>
        <v>9.6734659984467924E-2</v>
      </c>
      <c r="AD23" s="148">
        <f>IF('Physical Data'!AD23="","",'Physical Data'!AD23)</f>
        <v>1.4037036448832723</v>
      </c>
      <c r="AE23" s="284">
        <f>IF('Physical Data'!AE23="","",'Physical Data'!AE23)</f>
        <v>2.6841752770471512</v>
      </c>
      <c r="AF23" s="284">
        <f>IF('Physical Data'!AF23="","",'Physical Data'!AF23)</f>
        <v>3.3024103408582839</v>
      </c>
      <c r="AG23" s="284">
        <f>IF('Physical Data'!AG23="","",'Physical Data'!AG23)</f>
        <v>4.5734554720492069</v>
      </c>
      <c r="AH23" s="284">
        <f>IF('Physical Data'!AH23="","",'Physical Data'!AH23)</f>
        <v>6.3234506526749596</v>
      </c>
      <c r="AI23" s="284">
        <f>IF('Physical Data'!AI23="","",'Physical Data'!AI23)</f>
        <v>8.3066058573663248</v>
      </c>
      <c r="AJ23" s="284">
        <f>IF('Physical Data'!AJ23="","",'Physical Data'!AJ23)</f>
        <v>9.5508709857931482</v>
      </c>
      <c r="AK23" s="284">
        <f>IF('Physical Data'!AK23="","",'Physical Data'!AK23)</f>
        <v>10.443001077874358</v>
      </c>
      <c r="AL23" s="284">
        <f>IF('Physical Data'!AL23="","",'Physical Data'!AL23)</f>
        <v>10.897251124759775</v>
      </c>
      <c r="AM23" s="284">
        <f>IF('Physical Data'!AM23="","",'Physical Data'!AM23)</f>
        <v>10.166251049309603</v>
      </c>
      <c r="AN23" s="284">
        <f>IF('Physical Data'!AN23="","",'Physical Data'!AN23)</f>
        <v>8.6199458897077168</v>
      </c>
      <c r="AO23" s="284">
        <f>IF('Physical Data'!AO23="","",'Physical Data'!AO23)</f>
        <v>6.7442456961073205</v>
      </c>
      <c r="AP23" s="284">
        <f>IF('Physical Data'!AP23="","",'Physical Data'!AP23)</f>
        <v>4.8571305013287249</v>
      </c>
      <c r="AQ23" s="284">
        <f>IF('Physical Data'!AQ23="","",'Physical Data'!AQ23)</f>
        <v>3.3614603469531303</v>
      </c>
      <c r="AR23" s="284">
        <f>IF('Physical Data'!AR23="","",'Physical Data'!AR23)</f>
        <v>2.3383002413476599</v>
      </c>
      <c r="AS23" s="284">
        <f>IF('Physical Data'!AS23="","",'Physical Data'!AS23)</f>
        <v>1.6727951726575541</v>
      </c>
      <c r="AT23" s="284">
        <f>IF('Physical Data'!AT23="","",'Physical Data'!AT23)</f>
        <v>1.2505401290744995</v>
      </c>
      <c r="AU23" s="284">
        <f>IF('Physical Data'!AU23="","",'Physical Data'!AU23)</f>
        <v>0.97096310021795651</v>
      </c>
      <c r="AV23" s="284">
        <f>IF('Physical Data'!AV23="","",'Physical Data'!AV23)</f>
        <v>0.76182757863203365</v>
      </c>
      <c r="AW23" s="284">
        <f>IF('Physical Data'!AW23="","",'Physical Data'!AW23)</f>
        <v>0.59516806143027157</v>
      </c>
      <c r="AX23" s="284">
        <f>IF('Physical Data'!AX23="","",'Physical Data'!AX23)</f>
        <v>0.44381954580883448</v>
      </c>
      <c r="AY23" s="284">
        <f>IF('Physical Data'!AY23="","",'Physical Data'!AY23)</f>
        <v>0.32861453391794915</v>
      </c>
      <c r="AZ23" s="284">
        <f>IF('Physical Data'!AZ23="","",'Physical Data'!AZ23)</f>
        <v>0.20790052145845234</v>
      </c>
      <c r="BA23" s="284">
        <f>IF('Physical Data'!BA23="","",'Physical Data'!BA23)</f>
        <v>8.6709158949685866E-2</v>
      </c>
      <c r="BB23" s="148">
        <f>IF('Physical Data'!BB23="","",'Physical Data'!BB23)</f>
        <v>1.1859351224062939E-2</v>
      </c>
      <c r="BC23" s="284">
        <f>IF('Physical Data'!BC23="","",'Physical Data'!BC23)</f>
        <v>8.1002858360710043E-4</v>
      </c>
      <c r="BD23" s="127">
        <f t="shared" si="0"/>
        <v>0</v>
      </c>
      <c r="BE23" s="284">
        <f t="shared" si="5"/>
        <v>12.060479394822382</v>
      </c>
      <c r="BF23" s="284">
        <f t="shared" si="1"/>
        <v>0</v>
      </c>
      <c r="BG23" s="284">
        <f t="shared" si="2"/>
        <v>9.6734659984467924E-2</v>
      </c>
      <c r="BH23" s="148">
        <f t="shared" si="3"/>
        <v>11.963744734837913</v>
      </c>
      <c r="BI23" s="311">
        <f t="shared" si="4"/>
        <v>87.939520605177606</v>
      </c>
      <c r="BJ23" s="16"/>
    </row>
    <row r="24" spans="1:62" ht="20.100000000000001" customHeight="1" x14ac:dyDescent="0.2">
      <c r="A24" s="90"/>
      <c r="C24" s="90"/>
      <c r="G24" s="15"/>
      <c r="H24" s="42" t="str">
        <f>IF('Physical Data'!H24="","",'Physical Data'!H24)</f>
        <v>2015/23405</v>
      </c>
      <c r="I24" s="44" t="str">
        <f>IF('Physical Data'!I24="","",'Physical Data'!I24)</f>
        <v>Area i</v>
      </c>
      <c r="J24" s="43">
        <f>IF('Physical Data'!J24="","",'Physical Data'!J24)</f>
        <v>16</v>
      </c>
      <c r="K24" s="98" t="str">
        <f>IF('Physical Data'!K24="","",'Physical Data'!K24)</f>
        <v>Reddish brown, slightly sandy (including brick fragments?) mud.</v>
      </c>
      <c r="L24" s="44">
        <f>IF('Physical Data'!L24="","",'Physical Data'!L24)</f>
        <v>55.57148442590902</v>
      </c>
      <c r="M24" s="187" t="str">
        <f>IF('Physical Data'!M24="","",'Physical Data'!M24)</f>
        <v/>
      </c>
      <c r="N24" s="127">
        <f>IF('Physical Data'!N24="","",'Physical Data'!N24)</f>
        <v>0</v>
      </c>
      <c r="O24" s="284">
        <f>IF('Physical Data'!O24="","",'Physical Data'!O24)</f>
        <v>0</v>
      </c>
      <c r="P24" s="284">
        <f>IF('Physical Data'!P24="","",'Physical Data'!P24)</f>
        <v>0</v>
      </c>
      <c r="Q24" s="284">
        <f>IF('Physical Data'!Q24="","",'Physical Data'!Q24)</f>
        <v>0</v>
      </c>
      <c r="R24" s="284">
        <f>IF('Physical Data'!R24="","",'Physical Data'!R24)</f>
        <v>0</v>
      </c>
      <c r="S24" s="148">
        <f>IF('Physical Data'!S24="","",'Physical Data'!S24)</f>
        <v>0</v>
      </c>
      <c r="T24" s="284">
        <f>IF('Physical Data'!T24="","",'Physical Data'!T24)</f>
        <v>0</v>
      </c>
      <c r="U24" s="284">
        <f>IF('Physical Data'!U24="","",'Physical Data'!U24)</f>
        <v>0</v>
      </c>
      <c r="V24" s="284">
        <f>IF('Physical Data'!V24="","",'Physical Data'!V24)</f>
        <v>0.119047619047619</v>
      </c>
      <c r="W24" s="284">
        <f>IF('Physical Data'!W24="","",'Physical Data'!W24)</f>
        <v>0.119047619047619</v>
      </c>
      <c r="X24" s="284">
        <f>IF('Physical Data'!X24="","",'Physical Data'!X24)</f>
        <v>0.17857142857142849</v>
      </c>
      <c r="Y24" s="284">
        <f>IF('Physical Data'!Y24="","",'Physical Data'!Y24)</f>
        <v>0.238095238095238</v>
      </c>
      <c r="Z24" s="284">
        <f>IF('Physical Data'!Z24="","",'Physical Data'!Z24)</f>
        <v>3.1290866633979023E-3</v>
      </c>
      <c r="AA24" s="284">
        <f>IF('Physical Data'!AA24="","",'Physical Data'!AA24)</f>
        <v>0.40377378807513292</v>
      </c>
      <c r="AB24" s="284">
        <f>IF('Physical Data'!AB24="","",'Physical Data'!AB24)</f>
        <v>0.60688676783394879</v>
      </c>
      <c r="AC24" s="284">
        <f>IF('Physical Data'!AC24="","",'Physical Data'!AC24)</f>
        <v>0.53875051026165388</v>
      </c>
      <c r="AD24" s="148">
        <f>IF('Physical Data'!AD24="","",'Physical Data'!AD24)</f>
        <v>2.3129291672604699</v>
      </c>
      <c r="AE24" s="284">
        <f>IF('Physical Data'!AE24="","",'Physical Data'!AE24)</f>
        <v>3.2414163156612545</v>
      </c>
      <c r="AF24" s="284">
        <f>IF('Physical Data'!AF24="","",'Physical Data'!AF24)</f>
        <v>4.3919963501310288</v>
      </c>
      <c r="AG24" s="284">
        <f>IF('Physical Data'!AG24="","",'Physical Data'!AG24)</f>
        <v>6.080570546506662</v>
      </c>
      <c r="AH24" s="284">
        <f>IF('Physical Data'!AH24="","",'Physical Data'!AH24)</f>
        <v>7.4016303082300432</v>
      </c>
      <c r="AI24" s="284">
        <f>IF('Physical Data'!AI24="","",'Physical Data'!AI24)</f>
        <v>8.0261210509300636</v>
      </c>
      <c r="AJ24" s="284">
        <f>IF('Physical Data'!AJ24="","",'Physical Data'!AJ24)</f>
        <v>8.1418251295268451</v>
      </c>
      <c r="AK24" s="284">
        <f>IF('Physical Data'!AK24="","",'Physical Data'!AK24)</f>
        <v>8.3563247284686906</v>
      </c>
      <c r="AL24" s="284">
        <f>IF('Physical Data'!AL24="","",'Physical Data'!AL24)</f>
        <v>8.466852920550112</v>
      </c>
      <c r="AM24" s="284">
        <f>IF('Physical Data'!AM24="","",'Physical Data'!AM24)</f>
        <v>7.8195359553610384</v>
      </c>
      <c r="AN24" s="284">
        <f>IF('Physical Data'!AN24="","",'Physical Data'!AN24)</f>
        <v>6.7780965912516731</v>
      </c>
      <c r="AO24" s="284">
        <f>IF('Physical Data'!AO24="","",'Physical Data'!AO24)</f>
        <v>5.6111080361909709</v>
      </c>
      <c r="AP24" s="284">
        <f>IF('Physical Data'!AP24="","",'Physical Data'!AP24)</f>
        <v>4.4812977779363949</v>
      </c>
      <c r="AQ24" s="284">
        <f>IF('Physical Data'!AQ24="","",'Physical Data'!AQ24)</f>
        <v>3.6313165422801421</v>
      </c>
      <c r="AR24" s="284">
        <f>IF('Physical Data'!AR24="","",'Physical Data'!AR24)</f>
        <v>2.9528680933220799</v>
      </c>
      <c r="AS24" s="284">
        <f>IF('Physical Data'!AS24="","",'Physical Data'!AS24)</f>
        <v>2.3228140177072754</v>
      </c>
      <c r="AT24" s="284">
        <f>IF('Physical Data'!AT24="","",'Physical Data'!AT24)</f>
        <v>1.8112986712696455</v>
      </c>
      <c r="AU24" s="284">
        <f>IF('Physical Data'!AU24="","",'Physical Data'!AU24)</f>
        <v>1.470776335777165</v>
      </c>
      <c r="AV24" s="284">
        <f>IF('Physical Data'!AV24="","",'Physical Data'!AV24)</f>
        <v>1.2407788808584179</v>
      </c>
      <c r="AW24" s="284">
        <f>IF('Physical Data'!AW24="","",'Physical Data'!AW24)</f>
        <v>1.0601523628999336</v>
      </c>
      <c r="AX24" s="284">
        <f>IF('Physical Data'!AX24="","",'Physical Data'!AX24)</f>
        <v>0.85966673334027888</v>
      </c>
      <c r="AY24" s="284">
        <f>IF('Physical Data'!AY24="","",'Physical Data'!AY24)</f>
        <v>0.67644631141027634</v>
      </c>
      <c r="AZ24" s="284">
        <f>IF('Physical Data'!AZ24="","",'Physical Data'!AZ24)</f>
        <v>0.44353075591741692</v>
      </c>
      <c r="BA24" s="284">
        <f>IF('Physical Data'!BA24="","",'Physical Data'!BA24)</f>
        <v>0.18662829449107735</v>
      </c>
      <c r="BB24" s="148">
        <f>IF('Physical Data'!BB24="","",'Physical Data'!BB24)</f>
        <v>2.4882039576453917E-2</v>
      </c>
      <c r="BC24" s="284">
        <f>IF('Physical Data'!BC24="","",'Physical Data'!BC24)</f>
        <v>1.8340255485280806E-3</v>
      </c>
      <c r="BD24" s="127">
        <f t="shared" si="0"/>
        <v>0.238095238095238</v>
      </c>
      <c r="BE24" s="284">
        <f t="shared" si="5"/>
        <v>17.996119199060217</v>
      </c>
      <c r="BF24" s="284">
        <f t="shared" si="1"/>
        <v>0.82356954140519734</v>
      </c>
      <c r="BG24" s="284">
        <f t="shared" si="2"/>
        <v>1.1456372780956028</v>
      </c>
      <c r="BH24" s="148">
        <f t="shared" si="3"/>
        <v>16.026912379559413</v>
      </c>
      <c r="BI24" s="311">
        <f t="shared" si="4"/>
        <v>81.765785562844499</v>
      </c>
      <c r="BJ24" s="16"/>
    </row>
    <row r="25" spans="1:62" ht="20.100000000000001" customHeight="1" x14ac:dyDescent="0.2">
      <c r="C25" s="90"/>
      <c r="G25" s="15"/>
      <c r="H25" s="42" t="str">
        <f>IF('Physical Data'!H25="","",'Physical Data'!H25)</f>
        <v>2015/23406</v>
      </c>
      <c r="I25" s="44" t="str">
        <f>IF('Physical Data'!I25="","",'Physical Data'!I25)</f>
        <v>Area i</v>
      </c>
      <c r="J25" s="43">
        <f>IF('Physical Data'!J25="","",'Physical Data'!J25)</f>
        <v>17</v>
      </c>
      <c r="K25" s="98" t="str">
        <f>IF('Physical Data'!K25="","",'Physical Data'!K25)</f>
        <v>Fluid, brown, slightly sandy mud.</v>
      </c>
      <c r="L25" s="44">
        <f>IF('Physical Data'!L25="","",'Physical Data'!L25)</f>
        <v>34.194228488601922</v>
      </c>
      <c r="M25" s="187" t="str">
        <f>IF('Physical Data'!M25="","",'Physical Data'!M25)</f>
        <v/>
      </c>
      <c r="N25" s="127">
        <f>IF('Physical Data'!N25="","",'Physical Data'!N25)</f>
        <v>0</v>
      </c>
      <c r="O25" s="284">
        <f>IF('Physical Data'!O25="","",'Physical Data'!O25)</f>
        <v>0</v>
      </c>
      <c r="P25" s="284">
        <f>IF('Physical Data'!P25="","",'Physical Data'!P25)</f>
        <v>0</v>
      </c>
      <c r="Q25" s="284">
        <f>IF('Physical Data'!Q25="","",'Physical Data'!Q25)</f>
        <v>0</v>
      </c>
      <c r="R25" s="284">
        <f>IF('Physical Data'!R25="","",'Physical Data'!R25)</f>
        <v>0</v>
      </c>
      <c r="S25" s="148">
        <f>IF('Physical Data'!S25="","",'Physical Data'!S25)</f>
        <v>0</v>
      </c>
      <c r="T25" s="284">
        <f>IF('Physical Data'!T25="","",'Physical Data'!T25)</f>
        <v>0</v>
      </c>
      <c r="U25" s="284">
        <f>IF('Physical Data'!U25="","",'Physical Data'!U25)</f>
        <v>0</v>
      </c>
      <c r="V25" s="284">
        <f>IF('Physical Data'!V25="","",'Physical Data'!V25)</f>
        <v>0</v>
      </c>
      <c r="W25" s="284">
        <f>IF('Physical Data'!W25="","",'Physical Data'!W25)</f>
        <v>0</v>
      </c>
      <c r="X25" s="284">
        <f>IF('Physical Data'!X25="","",'Physical Data'!X25)</f>
        <v>0</v>
      </c>
      <c r="Y25" s="284">
        <f>IF('Physical Data'!Y25="","",'Physical Data'!Y25)</f>
        <v>0.12853470437017994</v>
      </c>
      <c r="Z25" s="284">
        <f>IF('Physical Data'!Z25="","",'Physical Data'!Z25)</f>
        <v>0</v>
      </c>
      <c r="AA25" s="284">
        <f>IF('Physical Data'!AA25="","",'Physical Data'!AA25)</f>
        <v>0</v>
      </c>
      <c r="AB25" s="284">
        <f>IF('Physical Data'!AB25="","",'Physical Data'!AB25)</f>
        <v>0</v>
      </c>
      <c r="AC25" s="284">
        <f>IF('Physical Data'!AC25="","",'Physical Data'!AC25)</f>
        <v>0.11278572467527145</v>
      </c>
      <c r="AD25" s="148">
        <f>IF('Physical Data'!AD25="","",'Physical Data'!AD25)</f>
        <v>1.604100947376712</v>
      </c>
      <c r="AE25" s="284">
        <f>IF('Physical Data'!AE25="","",'Physical Data'!AE25)</f>
        <v>2.7117856508442801</v>
      </c>
      <c r="AF25" s="284">
        <f>IF('Physical Data'!AF25="","",'Physical Data'!AF25)</f>
        <v>3.2032282944583517</v>
      </c>
      <c r="AG25" s="284">
        <f>IF('Physical Data'!AG25="","",'Physical Data'!AG25)</f>
        <v>4.474013131297081</v>
      </c>
      <c r="AH25" s="284">
        <f>IF('Physical Data'!AH25="","",'Physical Data'!AH25)</f>
        <v>6.2478007369337094</v>
      </c>
      <c r="AI25" s="284">
        <f>IF('Physical Data'!AI25="","",'Physical Data'!AI25)</f>
        <v>8.1885285348038632</v>
      </c>
      <c r="AJ25" s="284">
        <f>IF('Physical Data'!AJ25="","",'Physical Data'!AJ25)</f>
        <v>9.4052129844971866</v>
      </c>
      <c r="AK25" s="284">
        <f>IF('Physical Data'!AK25="","",'Physical Data'!AK25)</f>
        <v>10.183246861178359</v>
      </c>
      <c r="AL25" s="284">
        <f>IF('Physical Data'!AL25="","",'Physical Data'!AL25)</f>
        <v>10.557864827178744</v>
      </c>
      <c r="AM25" s="284">
        <f>IF('Physical Data'!AM25="","",'Physical Data'!AM25)</f>
        <v>9.8833527453943173</v>
      </c>
      <c r="AN25" s="284">
        <f>IF('Physical Data'!AN25="","",'Physical Data'!AN25)</f>
        <v>8.4420972590845</v>
      </c>
      <c r="AO25" s="284">
        <f>IF('Physical Data'!AO25="","",'Physical Data'!AO25)</f>
        <v>6.6688439659293675</v>
      </c>
      <c r="AP25" s="284">
        <f>IF('Physical Data'!AP25="","",'Physical Data'!AP25)</f>
        <v>4.8712370094819972</v>
      </c>
      <c r="AQ25" s="284">
        <f>IF('Physical Data'!AQ25="","",'Physical Data'!AQ25)</f>
        <v>3.4336967426697043</v>
      </c>
      <c r="AR25" s="284">
        <f>IF('Physical Data'!AR25="","",'Physical Data'!AR25)</f>
        <v>2.4169799875709579</v>
      </c>
      <c r="AS25" s="284">
        <f>IF('Physical Data'!AS25="","",'Physical Data'!AS25)</f>
        <v>1.7297892198937699</v>
      </c>
      <c r="AT25" s="284">
        <f>IF('Physical Data'!AT25="","",'Physical Data'!AT25)</f>
        <v>1.3100493138670013</v>
      </c>
      <c r="AU25" s="284">
        <f>IF('Physical Data'!AU25="","",'Physical Data'!AU25)</f>
        <v>1.0712166282116253</v>
      </c>
      <c r="AV25" s="284">
        <f>IF('Physical Data'!AV25="","",'Physical Data'!AV25)</f>
        <v>0.91664352281623407</v>
      </c>
      <c r="AW25" s="284">
        <f>IF('Physical Data'!AW25="","",'Physical Data'!AW25)</f>
        <v>0.79054577718251395</v>
      </c>
      <c r="AX25" s="284">
        <f>IF('Physical Data'!AX25="","",'Physical Data'!AX25)</f>
        <v>0.64421256922376946</v>
      </c>
      <c r="AY25" s="284">
        <f>IF('Physical Data'!AY25="","",'Physical Data'!AY25)</f>
        <v>0.50762681887143324</v>
      </c>
      <c r="AZ25" s="284">
        <f>IF('Physical Data'!AZ25="","",'Physical Data'!AZ25)</f>
        <v>0.33384043587029583</v>
      </c>
      <c r="BA25" s="284">
        <f>IF('Physical Data'!BA25="","",'Physical Data'!BA25)</f>
        <v>0.14207883221236567</v>
      </c>
      <c r="BB25" s="284">
        <f>IF('Physical Data'!BB25="","",'Physical Data'!BB25)</f>
        <v>1.931190070396668E-2</v>
      </c>
      <c r="BC25" s="284">
        <f>IF('Physical Data'!BC25="","",'Physical Data'!BC25)</f>
        <v>1.3748734024518316E-3</v>
      </c>
      <c r="BD25" s="127">
        <f t="shared" si="0"/>
        <v>0</v>
      </c>
      <c r="BE25" s="284">
        <f t="shared" si="5"/>
        <v>12.234448453021876</v>
      </c>
      <c r="BF25" s="284">
        <f t="shared" si="1"/>
        <v>0.12853470437017994</v>
      </c>
      <c r="BG25" s="284">
        <f t="shared" si="2"/>
        <v>0.11278572467527145</v>
      </c>
      <c r="BH25" s="148">
        <f t="shared" si="3"/>
        <v>11.993128023976425</v>
      </c>
      <c r="BI25" s="311">
        <f t="shared" si="4"/>
        <v>87.765551546978145</v>
      </c>
      <c r="BJ25" s="16"/>
    </row>
    <row r="26" spans="1:62" ht="20.100000000000001" customHeight="1" x14ac:dyDescent="0.2">
      <c r="C26" s="89"/>
      <c r="G26" s="15"/>
      <c r="H26" s="42" t="str">
        <f>IF('Physical Data'!H26="","",'Physical Data'!H26)</f>
        <v>2015/23407</v>
      </c>
      <c r="I26" s="44" t="str">
        <f>IF('Physical Data'!I26="","",'Physical Data'!I26)</f>
        <v>Area i</v>
      </c>
      <c r="J26" s="43">
        <f>IF('Physical Data'!J26="","",'Physical Data'!J26)</f>
        <v>18</v>
      </c>
      <c r="K26" s="98" t="str">
        <f>IF('Physical Data'!K26="","",'Physical Data'!K26)</f>
        <v>Fluid, brown, slightly sandy mud containing organic fragments.</v>
      </c>
      <c r="L26" s="44">
        <f>IF('Physical Data'!L26="","",'Physical Data'!L26)</f>
        <v>37.085924609722042</v>
      </c>
      <c r="M26" s="187" t="str">
        <f>IF('Physical Data'!M26="","",'Physical Data'!M26)</f>
        <v/>
      </c>
      <c r="N26" s="127">
        <f>IF('Physical Data'!N26="","",'Physical Data'!N26)</f>
        <v>0</v>
      </c>
      <c r="O26" s="284">
        <f>IF('Physical Data'!O26="","",'Physical Data'!O26)</f>
        <v>0</v>
      </c>
      <c r="P26" s="284">
        <f>IF('Physical Data'!P26="","",'Physical Data'!P26)</f>
        <v>0</v>
      </c>
      <c r="Q26" s="284">
        <f>IF('Physical Data'!Q26="","",'Physical Data'!Q26)</f>
        <v>0</v>
      </c>
      <c r="R26" s="284">
        <f>IF('Physical Data'!R26="","",'Physical Data'!R26)</f>
        <v>0</v>
      </c>
      <c r="S26" s="148">
        <f>IF('Physical Data'!S26="","",'Physical Data'!S26)</f>
        <v>0</v>
      </c>
      <c r="T26" s="284">
        <f>IF('Physical Data'!T26="","",'Physical Data'!T26)</f>
        <v>0</v>
      </c>
      <c r="U26" s="284">
        <f>IF('Physical Data'!U26="","",'Physical Data'!U26)</f>
        <v>0</v>
      </c>
      <c r="V26" s="284">
        <f>IF('Physical Data'!V26="","",'Physical Data'!V26)</f>
        <v>0</v>
      </c>
      <c r="W26" s="284">
        <f>IF('Physical Data'!W26="","",'Physical Data'!W26)</f>
        <v>0</v>
      </c>
      <c r="X26" s="284">
        <f>IF('Physical Data'!X26="","",'Physical Data'!X26)</f>
        <v>0.18181818181818188</v>
      </c>
      <c r="Y26" s="284">
        <f>IF('Physical Data'!Y26="","",'Physical Data'!Y26)</f>
        <v>0.18181818181818188</v>
      </c>
      <c r="Z26" s="284">
        <f>IF('Physical Data'!Z26="","",'Physical Data'!Z26)</f>
        <v>0</v>
      </c>
      <c r="AA26" s="284">
        <f>IF('Physical Data'!AA26="","",'Physical Data'!AA26)</f>
        <v>0</v>
      </c>
      <c r="AB26" s="284">
        <f>IF('Physical Data'!AB26="","",'Physical Data'!AB26)</f>
        <v>0</v>
      </c>
      <c r="AC26" s="284">
        <f>IF('Physical Data'!AC26="","",'Physical Data'!AC26)</f>
        <v>3.4804578102196518E-2</v>
      </c>
      <c r="AD26" s="148">
        <f>IF('Physical Data'!AD26="","",'Physical Data'!AD26)</f>
        <v>1.0741622648794009</v>
      </c>
      <c r="AE26" s="284">
        <f>IF('Physical Data'!AE26="","",'Physical Data'!AE26)</f>
        <v>2.528302770891306</v>
      </c>
      <c r="AF26" s="284">
        <f>IF('Physical Data'!AF26="","",'Physical Data'!AF26)</f>
        <v>3.5596139240915909</v>
      </c>
      <c r="AG26" s="284">
        <f>IF('Physical Data'!AG26="","",'Physical Data'!AG26)</f>
        <v>4.9790087370957652</v>
      </c>
      <c r="AH26" s="284">
        <f>IF('Physical Data'!AH26="","",'Physical Data'!AH26)</f>
        <v>6.5326535945722783</v>
      </c>
      <c r="AI26" s="284">
        <f>IF('Physical Data'!AI26="","",'Physical Data'!AI26)</f>
        <v>8.303316428793039</v>
      </c>
      <c r="AJ26" s="284">
        <f>IF('Physical Data'!AJ26="","",'Physical Data'!AJ26)</f>
        <v>9.3857908578108589</v>
      </c>
      <c r="AK26" s="284">
        <f>IF('Physical Data'!AK26="","",'Physical Data'!AK26)</f>
        <v>9.9721758023194198</v>
      </c>
      <c r="AL26" s="284">
        <f>IF('Physical Data'!AL26="","",'Physical Data'!AL26)</f>
        <v>10.194793343038247</v>
      </c>
      <c r="AM26" s="284">
        <f>IF('Physical Data'!AM26="","",'Physical Data'!AM26)</f>
        <v>9.6073671984668003</v>
      </c>
      <c r="AN26" s="284">
        <f>IF('Physical Data'!AN26="","",'Physical Data'!AN26)</f>
        <v>8.3345275215872796</v>
      </c>
      <c r="AO26" s="284">
        <f>IF('Physical Data'!AO26="","",'Physical Data'!AO26)</f>
        <v>6.6152322177418439</v>
      </c>
      <c r="AP26" s="284">
        <f>IF('Physical Data'!AP26="","",'Physical Data'!AP26)</f>
        <v>4.7526099961485535</v>
      </c>
      <c r="AQ26" s="284">
        <f>IF('Physical Data'!AQ26="","",'Physical Data'!AQ26)</f>
        <v>3.2266241948881023</v>
      </c>
      <c r="AR26" s="284">
        <f>IF('Physical Data'!AR26="","",'Physical Data'!AR26)</f>
        <v>2.1644456943688839</v>
      </c>
      <c r="AS26" s="284">
        <f>IF('Physical Data'!AS26="","",'Physical Data'!AS26)</f>
        <v>1.4999159451403776</v>
      </c>
      <c r="AT26" s="284">
        <f>IF('Physical Data'!AT26="","",'Physical Data'!AT26)</f>
        <v>1.178444180268938</v>
      </c>
      <c r="AU26" s="284">
        <f>IF('Physical Data'!AU26="","",'Physical Data'!AU26)</f>
        <v>1.0817371198823766</v>
      </c>
      <c r="AV26" s="284">
        <f>IF('Physical Data'!AV26="","",'Physical Data'!AV26)</f>
        <v>1.0672998099194542</v>
      </c>
      <c r="AW26" s="284">
        <f>IF('Physical Data'!AW26="","",'Physical Data'!AW26)</f>
        <v>1.0420120993011674</v>
      </c>
      <c r="AX26" s="284">
        <f>IF('Physical Data'!AX26="","",'Physical Data'!AX26)</f>
        <v>0.93126926352139106</v>
      </c>
      <c r="AY26" s="284">
        <f>IF('Physical Data'!AY26="","",'Physical Data'!AY26)</f>
        <v>0.7761409159698206</v>
      </c>
      <c r="AZ26" s="284">
        <f>IF('Physical Data'!AZ26="","",'Physical Data'!AZ26)</f>
        <v>0.52866709011331059</v>
      </c>
      <c r="BA26" s="284">
        <f>IF('Physical Data'!BA26="","",'Physical Data'!BA26)</f>
        <v>0.23126996305961486</v>
      </c>
      <c r="BB26" s="148">
        <f>IF('Physical Data'!BB26="","",'Physical Data'!BB26)</f>
        <v>3.192080265528921E-2</v>
      </c>
      <c r="BC26" s="284">
        <f>IF('Physical Data'!BC26="","",'Physical Data'!BC26)</f>
        <v>2.2573217363422329E-3</v>
      </c>
      <c r="BD26" s="127">
        <f t="shared" si="0"/>
        <v>0</v>
      </c>
      <c r="BE26" s="284">
        <f t="shared" si="5"/>
        <v>12.539528638696623</v>
      </c>
      <c r="BF26" s="284">
        <f t="shared" si="1"/>
        <v>0.36363636363636376</v>
      </c>
      <c r="BG26" s="284">
        <f t="shared" si="2"/>
        <v>3.4804578102196518E-2</v>
      </c>
      <c r="BH26" s="148">
        <f t="shared" si="3"/>
        <v>12.141087696958063</v>
      </c>
      <c r="BI26" s="311">
        <f t="shared" si="4"/>
        <v>87.460471361303362</v>
      </c>
      <c r="BJ26" s="16"/>
    </row>
    <row r="27" spans="1:62" ht="20.100000000000001" customHeight="1" x14ac:dyDescent="0.2">
      <c r="C27" s="89"/>
      <c r="G27" s="15"/>
      <c r="H27" s="42" t="str">
        <f>IF('Physical Data'!H27="","",'Physical Data'!H27)</f>
        <v>2015/23408</v>
      </c>
      <c r="I27" s="44" t="str">
        <f>IF('Physical Data'!I27="","",'Physical Data'!I27)</f>
        <v>Area i</v>
      </c>
      <c r="J27" s="43">
        <f>IF('Physical Data'!J27="","",'Physical Data'!J27)</f>
        <v>19</v>
      </c>
      <c r="K27" s="98" t="str">
        <f>IF('Physical Data'!K27="","",'Physical Data'!K27)</f>
        <v>Fluid, brown, slightly sandy mud containing organic fragments.</v>
      </c>
      <c r="L27" s="44">
        <f>IF('Physical Data'!L27="","",'Physical Data'!L27)</f>
        <v>39.498392282958193</v>
      </c>
      <c r="M27" s="187" t="str">
        <f>IF('Physical Data'!M27="","",'Physical Data'!M27)</f>
        <v/>
      </c>
      <c r="N27" s="127">
        <f>IF('Physical Data'!N27="","",'Physical Data'!N27)</f>
        <v>0</v>
      </c>
      <c r="O27" s="284">
        <f>IF('Physical Data'!O27="","",'Physical Data'!O27)</f>
        <v>0</v>
      </c>
      <c r="P27" s="284">
        <f>IF('Physical Data'!P27="","",'Physical Data'!P27)</f>
        <v>0</v>
      </c>
      <c r="Q27" s="284">
        <f>IF('Physical Data'!Q27="","",'Physical Data'!Q27)</f>
        <v>0</v>
      </c>
      <c r="R27" s="284">
        <f>IF('Physical Data'!R27="","",'Physical Data'!R27)</f>
        <v>0</v>
      </c>
      <c r="S27" s="148">
        <f>IF('Physical Data'!S27="","",'Physical Data'!S27)</f>
        <v>0</v>
      </c>
      <c r="T27" s="284">
        <f>IF('Physical Data'!T27="","",'Physical Data'!T27)</f>
        <v>0</v>
      </c>
      <c r="U27" s="284">
        <f>IF('Physical Data'!U27="","",'Physical Data'!U27)</f>
        <v>0</v>
      </c>
      <c r="V27" s="284">
        <f>IF('Physical Data'!V27="","",'Physical Data'!V27)</f>
        <v>0</v>
      </c>
      <c r="W27" s="284">
        <f>IF('Physical Data'!W27="","",'Physical Data'!W27)</f>
        <v>0</v>
      </c>
      <c r="X27" s="284">
        <f>IF('Physical Data'!X27="","",'Physical Data'!X27)</f>
        <v>0</v>
      </c>
      <c r="Y27" s="284">
        <f>IF('Physical Data'!Y27="","",'Physical Data'!Y27)</f>
        <v>0.19880715705765423</v>
      </c>
      <c r="Z27" s="284">
        <f>IF('Physical Data'!Z27="","",'Physical Data'!Z27)</f>
        <v>1.5472146065254459E-2</v>
      </c>
      <c r="AA27" s="284">
        <f>IF('Physical Data'!AA27="","",'Physical Data'!AA27)</f>
        <v>0.34826753219244883</v>
      </c>
      <c r="AB27" s="284">
        <f>IF('Physical Data'!AB27="","",'Physical Data'!AB27)</f>
        <v>0.75613632972814415</v>
      </c>
      <c r="AC27" s="284">
        <f>IF('Physical Data'!AC27="","",'Physical Data'!AC27)</f>
        <v>0.93144309237270662</v>
      </c>
      <c r="AD27" s="148">
        <f>IF('Physical Data'!AD27="","",'Physical Data'!AD27)</f>
        <v>2.660686180870008</v>
      </c>
      <c r="AE27" s="284">
        <f>IF('Physical Data'!AE27="","",'Physical Data'!AE27)</f>
        <v>3.2769551473564471</v>
      </c>
      <c r="AF27" s="284">
        <f>IF('Physical Data'!AF27="","",'Physical Data'!AF27)</f>
        <v>4.1066456128845612</v>
      </c>
      <c r="AG27" s="284">
        <f>IF('Physical Data'!AG27="","",'Physical Data'!AG27)</f>
        <v>5.7038038342410715</v>
      </c>
      <c r="AH27" s="284">
        <f>IF('Physical Data'!AH27="","",'Physical Data'!AH27)</f>
        <v>6.4706295358044983</v>
      </c>
      <c r="AI27" s="284">
        <f>IF('Physical Data'!AI27="","",'Physical Data'!AI27)</f>
        <v>8.5664144180919006</v>
      </c>
      <c r="AJ27" s="284">
        <f>IF('Physical Data'!AJ27="","",'Physical Data'!AJ27)</f>
        <v>9.280235712381721</v>
      </c>
      <c r="AK27" s="284">
        <f>IF('Physical Data'!AK27="","",'Physical Data'!AK27)</f>
        <v>9.0872035946354668</v>
      </c>
      <c r="AL27" s="284">
        <f>IF('Physical Data'!AL27="","",'Physical Data'!AL27)</f>
        <v>9.2319153072069788</v>
      </c>
      <c r="AM27" s="284">
        <f>IF('Physical Data'!AM27="","",'Physical Data'!AM27)</f>
        <v>8.8316659971764278</v>
      </c>
      <c r="AN27" s="284">
        <f>IF('Physical Data'!AN27="","",'Physical Data'!AN27)</f>
        <v>7.8036905450710181</v>
      </c>
      <c r="AO27" s="284">
        <f>IF('Physical Data'!AO27="","",'Physical Data'!AO27)</f>
        <v>6.3246570016452939</v>
      </c>
      <c r="AP27" s="284">
        <f>IF('Physical Data'!AP27="","",'Physical Data'!AP27)</f>
        <v>4.6589952495928619</v>
      </c>
      <c r="AQ27" s="284">
        <f>IF('Physical Data'!AQ27="","",'Physical Data'!AQ27)</f>
        <v>3.2619018025429742</v>
      </c>
      <c r="AR27" s="284">
        <f>IF('Physical Data'!AR27="","",'Physical Data'!AR27)</f>
        <v>2.2696085993810589</v>
      </c>
      <c r="AS27" s="284">
        <f>IF('Physical Data'!AS27="","",'Physical Data'!AS27)</f>
        <v>1.6080897773912239</v>
      </c>
      <c r="AT27" s="284">
        <f>IF('Physical Data'!AT27="","",'Physical Data'!AT27)</f>
        <v>1.1928336964317061</v>
      </c>
      <c r="AU27" s="284">
        <f>IF('Physical Data'!AU27="","",'Physical Data'!AU27)</f>
        <v>0.93069724487940719</v>
      </c>
      <c r="AV27" s="284">
        <f>IF('Physical Data'!AV27="","",'Physical Data'!AV27)</f>
        <v>0.74415586328024064</v>
      </c>
      <c r="AW27" s="284">
        <f>IF('Physical Data'!AW27="","",'Physical Data'!AW27)</f>
        <v>0.5979201866735786</v>
      </c>
      <c r="AX27" s="284">
        <f>IF('Physical Data'!AX27="","",'Physical Data'!AX27)</f>
        <v>0.45972016849718078</v>
      </c>
      <c r="AY27" s="284">
        <f>IF('Physical Data'!AY27="","",'Physical Data'!AY27)</f>
        <v>0.34846214449556223</v>
      </c>
      <c r="AZ27" s="284">
        <f>IF('Physical Data'!AZ27="","",'Physical Data'!AZ27)</f>
        <v>0.22418339306854371</v>
      </c>
      <c r="BA27" s="284">
        <f>IF('Physical Data'!BA27="","",'Physical Data'!BA27)</f>
        <v>9.4846118977111649E-2</v>
      </c>
      <c r="BB27" s="148">
        <f>IF('Physical Data'!BB27="","",'Physical Data'!BB27)</f>
        <v>1.3063046452885561E-2</v>
      </c>
      <c r="BC27" s="284">
        <f>IF('Physical Data'!BC27="","",'Physical Data'!BC27)</f>
        <v>8.9356355409234969E-4</v>
      </c>
      <c r="BD27" s="127">
        <f t="shared" si="0"/>
        <v>0</v>
      </c>
      <c r="BE27" s="284">
        <f t="shared" si="5"/>
        <v>17.998217032768295</v>
      </c>
      <c r="BF27" s="284">
        <f t="shared" si="1"/>
        <v>0.56254683531535754</v>
      </c>
      <c r="BG27" s="284">
        <f t="shared" si="2"/>
        <v>1.6875794221008507</v>
      </c>
      <c r="BH27" s="148">
        <f t="shared" si="3"/>
        <v>15.748090775352088</v>
      </c>
      <c r="BI27" s="311">
        <f t="shared" si="4"/>
        <v>82.001782967231748</v>
      </c>
      <c r="BJ27" s="16"/>
    </row>
    <row r="28" spans="1:62" ht="20.100000000000001" customHeight="1" x14ac:dyDescent="0.2">
      <c r="G28" s="15"/>
      <c r="H28" s="42" t="str">
        <f>IF('Physical Data'!H28="","",'Physical Data'!H28)</f>
        <v>2015/23409</v>
      </c>
      <c r="I28" s="44" t="str">
        <f>IF('Physical Data'!I28="","",'Physical Data'!I28)</f>
        <v>Area i</v>
      </c>
      <c r="J28" s="43">
        <f>IF('Physical Data'!J28="","",'Physical Data'!J28)</f>
        <v>20</v>
      </c>
      <c r="K28" s="98" t="str">
        <f>IF('Physical Data'!K28="","",'Physical Data'!K28)</f>
        <v>Fluid, brown, fluid, slightly sandy mud containing organic fragments.</v>
      </c>
      <c r="L28" s="44">
        <f>IF('Physical Data'!L28="","",'Physical Data'!L28)</f>
        <v>32.396391685187609</v>
      </c>
      <c r="M28" s="187" t="str">
        <f>IF('Physical Data'!M28="","",'Physical Data'!M28)</f>
        <v/>
      </c>
      <c r="N28" s="127">
        <f>IF('Physical Data'!N28="","",'Physical Data'!N28)</f>
        <v>0</v>
      </c>
      <c r="O28" s="284">
        <f>IF('Physical Data'!O28="","",'Physical Data'!O28)</f>
        <v>0</v>
      </c>
      <c r="P28" s="284">
        <f>IF('Physical Data'!P28="","",'Physical Data'!P28)</f>
        <v>0</v>
      </c>
      <c r="Q28" s="284">
        <f>IF('Physical Data'!Q28="","",'Physical Data'!Q28)</f>
        <v>0</v>
      </c>
      <c r="R28" s="284">
        <f>IF('Physical Data'!R28="","",'Physical Data'!R28)</f>
        <v>0</v>
      </c>
      <c r="S28" s="148">
        <f>IF('Physical Data'!S28="","",'Physical Data'!S28)</f>
        <v>0</v>
      </c>
      <c r="T28" s="284">
        <f>IF('Physical Data'!T28="","",'Physical Data'!T28)</f>
        <v>0</v>
      </c>
      <c r="U28" s="284">
        <f>IF('Physical Data'!U28="","",'Physical Data'!U28)</f>
        <v>0</v>
      </c>
      <c r="V28" s="284">
        <f>IF('Physical Data'!V28="","",'Physical Data'!V28)</f>
        <v>0</v>
      </c>
      <c r="W28" s="284">
        <f>IF('Physical Data'!W28="","",'Physical Data'!W28)</f>
        <v>0</v>
      </c>
      <c r="X28" s="284">
        <f>IF('Physical Data'!X28="","",'Physical Data'!X28)</f>
        <v>0</v>
      </c>
      <c r="Y28" s="284">
        <f>IF('Physical Data'!Y28="","",'Physical Data'!Y28)</f>
        <v>0.15847860538827252</v>
      </c>
      <c r="Z28" s="284">
        <f>IF('Physical Data'!Z28="","",'Physical Data'!Z28)</f>
        <v>0</v>
      </c>
      <c r="AA28" s="284">
        <f>IF('Physical Data'!AA28="","",'Physical Data'!AA28)</f>
        <v>0</v>
      </c>
      <c r="AB28" s="284">
        <f>IF('Physical Data'!AB28="","",'Physical Data'!AB28)</f>
        <v>0</v>
      </c>
      <c r="AC28" s="284">
        <f>IF('Physical Data'!AC28="","",'Physical Data'!AC28)</f>
        <v>1.9010045253365457E-2</v>
      </c>
      <c r="AD28" s="148">
        <f>IF('Physical Data'!AD28="","",'Physical Data'!AD28)</f>
        <v>0.92293618994339721</v>
      </c>
      <c r="AE28" s="284">
        <f>IF('Physical Data'!AE28="","",'Physical Data'!AE28)</f>
        <v>2.3738315881659853</v>
      </c>
      <c r="AF28" s="284">
        <f>IF('Physical Data'!AF28="","",'Physical Data'!AF28)</f>
        <v>2.9709004195855107</v>
      </c>
      <c r="AG28" s="284">
        <f>IF('Physical Data'!AG28="","",'Physical Data'!AG28)</f>
        <v>4.0758396831619637</v>
      </c>
      <c r="AH28" s="284">
        <f>IF('Physical Data'!AH28="","",'Physical Data'!AH28)</f>
        <v>5.2756150629009024</v>
      </c>
      <c r="AI28" s="284">
        <f>IF('Physical Data'!AI28="","",'Physical Data'!AI28)</f>
        <v>7.0958122017373633</v>
      </c>
      <c r="AJ28" s="284">
        <f>IF('Physical Data'!AJ28="","",'Physical Data'!AJ28)</f>
        <v>8.6957223752133821</v>
      </c>
      <c r="AK28" s="284">
        <f>IF('Physical Data'!AK28="","",'Physical Data'!AK28)</f>
        <v>9.9577655726600725</v>
      </c>
      <c r="AL28" s="284">
        <f>IF('Physical Data'!AL28="","",'Physical Data'!AL28)</f>
        <v>10.781118515752674</v>
      </c>
      <c r="AM28" s="284">
        <f>IF('Physical Data'!AM28="","",'Physical Data'!AM28)</f>
        <v>10.456433946240736</v>
      </c>
      <c r="AN28" s="284">
        <f>IF('Physical Data'!AN28="","",'Physical Data'!AN28)</f>
        <v>9.2402579355203009</v>
      </c>
      <c r="AO28" s="284">
        <f>IF('Physical Data'!AO28="","",'Physical Data'!AO28)</f>
        <v>7.5133194170903943</v>
      </c>
      <c r="AP28" s="284">
        <f>IF('Physical Data'!AP28="","",'Physical Data'!AP28)</f>
        <v>5.5735953582660187</v>
      </c>
      <c r="AQ28" s="284">
        <f>IF('Physical Data'!AQ28="","",'Physical Data'!AQ28)</f>
        <v>3.9113508060798869</v>
      </c>
      <c r="AR28" s="284">
        <f>IF('Physical Data'!AR28="","",'Physical Data'!AR28)</f>
        <v>2.6718518201325168</v>
      </c>
      <c r="AS28" s="284">
        <f>IF('Physical Data'!AS28="","",'Physical Data'!AS28)</f>
        <v>1.8206331134019174</v>
      </c>
      <c r="AT28" s="284">
        <f>IF('Physical Data'!AT28="","",'Physical Data'!AT28)</f>
        <v>1.3376598241777358</v>
      </c>
      <c r="AU28" s="284">
        <f>IF('Physical Data'!AU28="","",'Physical Data'!AU28)</f>
        <v>1.1147786437503158</v>
      </c>
      <c r="AV28" s="284">
        <f>IF('Physical Data'!AV28="","",'Physical Data'!AV28)</f>
        <v>1.010604018956726</v>
      </c>
      <c r="AW28" s="284">
        <f>IF('Physical Data'!AW28="","",'Physical Data'!AW28)</f>
        <v>0.92793891488077274</v>
      </c>
      <c r="AX28" s="284">
        <f>IF('Physical Data'!AX28="","",'Physical Data'!AX28)</f>
        <v>0.79510944576620413</v>
      </c>
      <c r="AY28" s="284">
        <f>IF('Physical Data'!AY28="","",'Physical Data'!AY28)</f>
        <v>0.64768115200402276</v>
      </c>
      <c r="AZ28" s="284">
        <f>IF('Physical Data'!AZ28="","",'Physical Data'!AZ28)</f>
        <v>0.43473965918102181</v>
      </c>
      <c r="BA28" s="284">
        <f>IF('Physical Data'!BA28="","",'Physical Data'!BA28)</f>
        <v>0.18908649550420401</v>
      </c>
      <c r="BB28" s="148">
        <f>IF('Physical Data'!BB28="","",'Physical Data'!BB28)</f>
        <v>2.609068820266499E-2</v>
      </c>
      <c r="BC28" s="284">
        <f>IF('Physical Data'!BC28="","",'Physical Data'!BC28)</f>
        <v>1.8385010816804395E-3</v>
      </c>
      <c r="BD28" s="127">
        <f t="shared" si="0"/>
        <v>0</v>
      </c>
      <c r="BE28" s="284">
        <f t="shared" si="5"/>
        <v>10.520996531498493</v>
      </c>
      <c r="BF28" s="284">
        <f t="shared" si="1"/>
        <v>0.15847860538827252</v>
      </c>
      <c r="BG28" s="284">
        <f t="shared" si="2"/>
        <v>1.9010045253365457E-2</v>
      </c>
      <c r="BH28" s="148">
        <f t="shared" si="3"/>
        <v>10.343507880856857</v>
      </c>
      <c r="BI28" s="311">
        <f t="shared" si="4"/>
        <v>89.479003468501503</v>
      </c>
      <c r="BJ28" s="16"/>
    </row>
    <row r="29" spans="1:62" ht="20.100000000000001" customHeight="1" x14ac:dyDescent="0.2">
      <c r="G29" s="15"/>
      <c r="H29" s="42" t="str">
        <f>IF('Physical Data'!H29="","",'Physical Data'!H29)</f>
        <v>2015/23410</v>
      </c>
      <c r="I29" s="44" t="str">
        <f>IF('Physical Data'!I29="","",'Physical Data'!I29)</f>
        <v>Area i</v>
      </c>
      <c r="J29" s="43">
        <f>IF('Physical Data'!J29="","",'Physical Data'!J29)</f>
        <v>21</v>
      </c>
      <c r="K29" s="98" t="str">
        <f>IF('Physical Data'!K29="","",'Physical Data'!K29)</f>
        <v>Fluid, dark brown, sandy mud containing organic fragments.</v>
      </c>
      <c r="L29" s="44">
        <f>IF('Physical Data'!L29="","",'Physical Data'!L29)</f>
        <v>15.640599001663896</v>
      </c>
      <c r="M29" s="187" t="str">
        <f>IF('Physical Data'!M29="","",'Physical Data'!M29)</f>
        <v/>
      </c>
      <c r="N29" s="127">
        <f>IF('Physical Data'!N29="","",'Physical Data'!N29)</f>
        <v>0</v>
      </c>
      <c r="O29" s="284">
        <f>IF('Physical Data'!O29="","",'Physical Data'!O29)</f>
        <v>0</v>
      </c>
      <c r="P29" s="284">
        <f>IF('Physical Data'!P29="","",'Physical Data'!P29)</f>
        <v>0</v>
      </c>
      <c r="Q29" s="284">
        <f>IF('Physical Data'!Q29="","",'Physical Data'!Q29)</f>
        <v>0</v>
      </c>
      <c r="R29" s="284">
        <f>IF('Physical Data'!R29="","",'Physical Data'!R29)</f>
        <v>0</v>
      </c>
      <c r="S29" s="148">
        <f>IF('Physical Data'!S29="","",'Physical Data'!S29)</f>
        <v>0</v>
      </c>
      <c r="T29" s="284">
        <f>IF('Physical Data'!T29="","",'Physical Data'!T29)</f>
        <v>0</v>
      </c>
      <c r="U29" s="284">
        <f>IF('Physical Data'!U29="","",'Physical Data'!U29)</f>
        <v>0</v>
      </c>
      <c r="V29" s="284">
        <f>IF('Physical Data'!V29="","",'Physical Data'!V29)</f>
        <v>0</v>
      </c>
      <c r="W29" s="284">
        <f>IF('Physical Data'!W29="","",'Physical Data'!W29)</f>
        <v>0</v>
      </c>
      <c r="X29" s="284">
        <f>IF('Physical Data'!X29="","",'Physical Data'!X29)</f>
        <v>0</v>
      </c>
      <c r="Y29" s="284">
        <f>IF('Physical Data'!Y29="","",'Physical Data'!Y29)</f>
        <v>0.31397174254317106</v>
      </c>
      <c r="Z29" s="284">
        <f>IF('Physical Data'!Z29="","",'Physical Data'!Z29)</f>
        <v>0.48278234145684129</v>
      </c>
      <c r="AA29" s="284">
        <f>IF('Physical Data'!AA29="","",'Physical Data'!AA29)</f>
        <v>1.227276627897147</v>
      </c>
      <c r="AB29" s="284">
        <f>IF('Physical Data'!AB29="","",'Physical Data'!AB29)</f>
        <v>2.8154664299430263</v>
      </c>
      <c r="AC29" s="284">
        <f>IF('Physical Data'!AC29="","",'Physical Data'!AC29)</f>
        <v>4.7753679886940779</v>
      </c>
      <c r="AD29" s="148">
        <f>IF('Physical Data'!AD29="","",'Physical Data'!AD29)</f>
        <v>8.6777841513560094</v>
      </c>
      <c r="AE29" s="284">
        <f>IF('Physical Data'!AE29="","",'Physical Data'!AE29)</f>
        <v>7.7339975712424884</v>
      </c>
      <c r="AF29" s="284">
        <f>IF('Physical Data'!AF29="","",'Physical Data'!AF29)</f>
        <v>6.4860843116340803</v>
      </c>
      <c r="AG29" s="284">
        <f>IF('Physical Data'!AG29="","",'Physical Data'!AG29)</f>
        <v>6.9702751631343638</v>
      </c>
      <c r="AH29" s="284">
        <f>IF('Physical Data'!AH29="","",'Physical Data'!AH29)</f>
        <v>7.6663768199350262</v>
      </c>
      <c r="AI29" s="284">
        <f>IF('Physical Data'!AI29="","",'Physical Data'!AI29)</f>
        <v>8.1826610227855525</v>
      </c>
      <c r="AJ29" s="284">
        <f>IF('Physical Data'!AJ29="","",'Physical Data'!AJ29)</f>
        <v>8.0896249777586977</v>
      </c>
      <c r="AK29" s="284">
        <f>IF('Physical Data'!AK29="","",'Physical Data'!AK29)</f>
        <v>7.5808856797601951</v>
      </c>
      <c r="AL29" s="284">
        <f>IF('Physical Data'!AL29="","",'Physical Data'!AL29)</f>
        <v>6.939485416643663</v>
      </c>
      <c r="AM29" s="284">
        <f>IF('Physical Data'!AM29="","",'Physical Data'!AM29)</f>
        <v>5.9063668963599376</v>
      </c>
      <c r="AN29" s="284">
        <f>IF('Physical Data'!AN29="","",'Physical Data'!AN29)</f>
        <v>4.6324582221994994</v>
      </c>
      <c r="AO29" s="284">
        <f>IF('Physical Data'!AO29="","",'Physical Data'!AO29)</f>
        <v>3.3511746786034968</v>
      </c>
      <c r="AP29" s="284">
        <f>IF('Physical Data'!AP29="","",'Physical Data'!AP29)</f>
        <v>2.2589871882520121</v>
      </c>
      <c r="AQ29" s="284">
        <f>IF('Physical Data'!AQ29="","",'Physical Data'!AQ29)</f>
        <v>1.5094910766545349</v>
      </c>
      <c r="AR29" s="284">
        <f>IF('Physical Data'!AR29="","",'Physical Data'!AR29)</f>
        <v>1.0347498600734271</v>
      </c>
      <c r="AS29" s="284">
        <f>IF('Physical Data'!AS29="","",'Physical Data'!AS29)</f>
        <v>0.73108727724464473</v>
      </c>
      <c r="AT29" s="284">
        <f>IF('Physical Data'!AT29="","",'Physical Data'!AT29)</f>
        <v>0.55470153808204359</v>
      </c>
      <c r="AU29" s="284">
        <f>IF('Physical Data'!AU29="","",'Physical Data'!AU29)</f>
        <v>0.46450241728788122</v>
      </c>
      <c r="AV29" s="284">
        <f>IF('Physical Data'!AV29="","",'Physical Data'!AV29)</f>
        <v>0.41364782484911894</v>
      </c>
      <c r="AW29" s="284">
        <f>IF('Physical Data'!AW29="","",'Physical Data'!AW29)</f>
        <v>0.37255893316248584</v>
      </c>
      <c r="AX29" s="284">
        <f>IF('Physical Data'!AX29="","",'Physical Data'!AX29)</f>
        <v>0.31570709156427862</v>
      </c>
      <c r="AY29" s="284">
        <f>IF('Physical Data'!AY29="","",'Physical Data'!AY29)</f>
        <v>0.25556556476169939</v>
      </c>
      <c r="AZ29" s="284">
        <f>IF('Physical Data'!AZ29="","",'Physical Data'!AZ29)</f>
        <v>0.171398367015829</v>
      </c>
      <c r="BA29" s="284">
        <f>IF('Physical Data'!BA29="","",'Physical Data'!BA29)</f>
        <v>7.452258888248417E-2</v>
      </c>
      <c r="BB29" s="148">
        <f>IF('Physical Data'!BB29="","",'Physical Data'!BB29)</f>
        <v>1.0320659677155479E-2</v>
      </c>
      <c r="BC29" s="284">
        <f>IF('Physical Data'!BC29="","",'Physical Data'!BC29)</f>
        <v>7.1957054510573507E-4</v>
      </c>
      <c r="BD29" s="127">
        <f t="shared" si="0"/>
        <v>0</v>
      </c>
      <c r="BE29" s="284">
        <f t="shared" si="5"/>
        <v>39.483006327901208</v>
      </c>
      <c r="BF29" s="284">
        <f t="shared" si="1"/>
        <v>2.0240307118971592</v>
      </c>
      <c r="BG29" s="284">
        <f t="shared" si="2"/>
        <v>7.5908344186371046</v>
      </c>
      <c r="BH29" s="148">
        <f t="shared" si="3"/>
        <v>29.868141197366942</v>
      </c>
      <c r="BI29" s="311">
        <f t="shared" si="4"/>
        <v>60.516993672098778</v>
      </c>
      <c r="BJ29" s="16"/>
    </row>
    <row r="30" spans="1:62" ht="20.100000000000001" customHeight="1" x14ac:dyDescent="0.2">
      <c r="G30" s="15"/>
      <c r="H30" s="42" t="str">
        <f>IF('Physical Data'!H30="","",'Physical Data'!H30)</f>
        <v>2015/23411</v>
      </c>
      <c r="I30" s="44" t="str">
        <f>IF('Physical Data'!I30="","",'Physical Data'!I30)</f>
        <v>Area i</v>
      </c>
      <c r="J30" s="43">
        <f>IF('Physical Data'!J30="","",'Physical Data'!J30)</f>
        <v>22</v>
      </c>
      <c r="K30" s="98" t="str">
        <f>IF('Physical Data'!K30="","",'Physical Data'!K30)</f>
        <v>Fluid, dark brown, slightly sandy mud containing organic fragments.</v>
      </c>
      <c r="L30" s="44">
        <f>IF('Physical Data'!L30="","",'Physical Data'!L30)</f>
        <v>30.479628674574521</v>
      </c>
      <c r="M30" s="187" t="str">
        <f>IF('Physical Data'!M30="","",'Physical Data'!M30)</f>
        <v/>
      </c>
      <c r="N30" s="127">
        <f>IF('Physical Data'!N30="","",'Physical Data'!N30)</f>
        <v>0</v>
      </c>
      <c r="O30" s="284">
        <f>IF('Physical Data'!O30="","",'Physical Data'!O30)</f>
        <v>0</v>
      </c>
      <c r="P30" s="284">
        <f>IF('Physical Data'!P30="","",'Physical Data'!P30)</f>
        <v>0</v>
      </c>
      <c r="Q30" s="284">
        <f>IF('Physical Data'!Q30="","",'Physical Data'!Q30)</f>
        <v>0</v>
      </c>
      <c r="R30" s="284">
        <f>IF('Physical Data'!R30="","",'Physical Data'!R30)</f>
        <v>0</v>
      </c>
      <c r="S30" s="148">
        <f>IF('Physical Data'!S30="","",'Physical Data'!S30)</f>
        <v>0</v>
      </c>
      <c r="T30" s="284">
        <f>IF('Physical Data'!T30="","",'Physical Data'!T30)</f>
        <v>0</v>
      </c>
      <c r="U30" s="284">
        <f>IF('Physical Data'!U30="","",'Physical Data'!U30)</f>
        <v>0</v>
      </c>
      <c r="V30" s="284">
        <f>IF('Physical Data'!V30="","",'Physical Data'!V30)</f>
        <v>0</v>
      </c>
      <c r="W30" s="284">
        <f>IF('Physical Data'!W30="","",'Physical Data'!W30)</f>
        <v>0</v>
      </c>
      <c r="X30" s="284">
        <f>IF('Physical Data'!X30="","",'Physical Data'!X30)</f>
        <v>0</v>
      </c>
      <c r="Y30" s="284">
        <f>IF('Physical Data'!Y30="","",'Physical Data'!Y30)</f>
        <v>0.29910269192422739</v>
      </c>
      <c r="Z30" s="284">
        <f>IF('Physical Data'!Z30="","",'Physical Data'!Z30)</f>
        <v>0</v>
      </c>
      <c r="AA30" s="284">
        <f>IF('Physical Data'!AA30="","",'Physical Data'!AA30)</f>
        <v>0</v>
      </c>
      <c r="AB30" s="284">
        <f>IF('Physical Data'!AB30="","",'Physical Data'!AB30)</f>
        <v>5.4187942331732436E-5</v>
      </c>
      <c r="AC30" s="284">
        <f>IF('Physical Data'!AC30="","",'Physical Data'!AC30)</f>
        <v>0.27596064941604437</v>
      </c>
      <c r="AD30" s="148">
        <f>IF('Physical Data'!AD30="","",'Physical Data'!AD30)</f>
        <v>2.2260271714845432</v>
      </c>
      <c r="AE30" s="284">
        <f>IF('Physical Data'!AE30="","",'Physical Data'!AE30)</f>
        <v>3.2897561055803091</v>
      </c>
      <c r="AF30" s="284">
        <f>IF('Physical Data'!AF30="","",'Physical Data'!AF30)</f>
        <v>3.6672337156522912</v>
      </c>
      <c r="AG30" s="284">
        <f>IF('Physical Data'!AG30="","",'Physical Data'!AG30)</f>
        <v>4.3385398734760834</v>
      </c>
      <c r="AH30" s="284">
        <f>IF('Physical Data'!AH30="","",'Physical Data'!AH30)</f>
        <v>5.577523064718922</v>
      </c>
      <c r="AI30" s="284">
        <f>IF('Physical Data'!AI30="","",'Physical Data'!AI30)</f>
        <v>7.1972042053817065</v>
      </c>
      <c r="AJ30" s="284">
        <f>IF('Physical Data'!AJ30="","",'Physical Data'!AJ30)</f>
        <v>8.6274984851025618</v>
      </c>
      <c r="AK30" s="284">
        <f>IF('Physical Data'!AK30="","",'Physical Data'!AK30)</f>
        <v>9.9269851727327598</v>
      </c>
      <c r="AL30" s="284">
        <f>IF('Physical Data'!AL30="","",'Physical Data'!AL30)</f>
        <v>10.778266425726105</v>
      </c>
      <c r="AM30" s="284">
        <f>IF('Physical Data'!AM30="","",'Physical Data'!AM30)</f>
        <v>10.345265379651618</v>
      </c>
      <c r="AN30" s="284">
        <f>IF('Physical Data'!AN30="","",'Physical Data'!AN30)</f>
        <v>9.0022991257784799</v>
      </c>
      <c r="AO30" s="284">
        <f>IF('Physical Data'!AO30="","",'Physical Data'!AO30)</f>
        <v>7.208879181779432</v>
      </c>
      <c r="AP30" s="284">
        <f>IF('Physical Data'!AP30="","",'Physical Data'!AP30)</f>
        <v>5.2658330991904023</v>
      </c>
      <c r="AQ30" s="284">
        <f>IF('Physical Data'!AQ30="","",'Physical Data'!AQ30)</f>
        <v>3.6299505608791955</v>
      </c>
      <c r="AR30" s="284">
        <f>IF('Physical Data'!AR30="","",'Physical Data'!AR30)</f>
        <v>2.4512016735704809</v>
      </c>
      <c r="AS30" s="284">
        <f>IF('Physical Data'!AS30="","",'Physical Data'!AS30)</f>
        <v>1.6696013856016494</v>
      </c>
      <c r="AT30" s="284">
        <f>IF('Physical Data'!AT30="","",'Physical Data'!AT30)</f>
        <v>1.1933201751014348</v>
      </c>
      <c r="AU30" s="284">
        <f>IF('Physical Data'!AU30="","",'Physical Data'!AU30)</f>
        <v>0.90090289371093646</v>
      </c>
      <c r="AV30" s="284">
        <f>IF('Physical Data'!AV30="","",'Physical Data'!AV30)</f>
        <v>0.69718651967965695</v>
      </c>
      <c r="AW30" s="284">
        <f>IF('Physical Data'!AW30="","",'Physical Data'!AW30)</f>
        <v>0.53290833556098494</v>
      </c>
      <c r="AX30" s="284">
        <f>IF('Physical Data'!AX30="","",'Physical Data'!AX30)</f>
        <v>0.3812577700217657</v>
      </c>
      <c r="AY30" s="284">
        <f>IF('Physical Data'!AY30="","",'Physical Data'!AY30)</f>
        <v>0.27278517547695336</v>
      </c>
      <c r="AZ30" s="284">
        <f>IF('Physical Data'!AZ30="","",'Physical Data'!AZ30)</f>
        <v>0.16674588130757129</v>
      </c>
      <c r="BA30" s="284">
        <f>IF('Physical Data'!BA30="","",'Physical Data'!BA30)</f>
        <v>6.7936996731182114E-2</v>
      </c>
      <c r="BB30" s="148">
        <f>IF('Physical Data'!BB30="","",'Physical Data'!BB30)</f>
        <v>9.1366760103972211E-3</v>
      </c>
      <c r="BC30" s="284">
        <f>IF('Physical Data'!BC30="","",'Physical Data'!BC30)</f>
        <v>6.374208100159794E-4</v>
      </c>
      <c r="BD30" s="127">
        <f t="shared" si="0"/>
        <v>0</v>
      </c>
      <c r="BE30" s="284">
        <f t="shared" si="5"/>
        <v>14.09667439547583</v>
      </c>
      <c r="BF30" s="284">
        <f t="shared" si="1"/>
        <v>0.29910269192422739</v>
      </c>
      <c r="BG30" s="284">
        <f t="shared" si="2"/>
        <v>0.27601483735837612</v>
      </c>
      <c r="BH30" s="148">
        <f t="shared" si="3"/>
        <v>13.521556866193226</v>
      </c>
      <c r="BI30" s="311">
        <f t="shared" si="4"/>
        <v>85.903325604524227</v>
      </c>
      <c r="BJ30" s="16"/>
    </row>
    <row r="31" spans="1:62" ht="20.100000000000001" customHeight="1" x14ac:dyDescent="0.2">
      <c r="G31" s="15"/>
      <c r="H31" s="42" t="str">
        <f>IF('Physical Data'!H31="","",'Physical Data'!H31)</f>
        <v>2015/23412</v>
      </c>
      <c r="I31" s="44" t="str">
        <f>IF('Physical Data'!I31="","",'Physical Data'!I31)</f>
        <v>Area i</v>
      </c>
      <c r="J31" s="43">
        <f>IF('Physical Data'!J31="","",'Physical Data'!J31)</f>
        <v>23</v>
      </c>
      <c r="K31" s="98" t="str">
        <f>IF('Physical Data'!K31="","",'Physical Data'!K31)</f>
        <v>Fluid, brown, slightly sandy mud containing organic fragments.</v>
      </c>
      <c r="L31" s="44">
        <f>IF('Physical Data'!L31="","",'Physical Data'!L31)</f>
        <v>30.685780705153032</v>
      </c>
      <c r="M31" s="187" t="str">
        <f>IF('Physical Data'!M31="","",'Physical Data'!M31)</f>
        <v/>
      </c>
      <c r="N31" s="127">
        <f>IF('Physical Data'!N31="","",'Physical Data'!N31)</f>
        <v>0</v>
      </c>
      <c r="O31" s="284">
        <f>IF('Physical Data'!O31="","",'Physical Data'!O31)</f>
        <v>0</v>
      </c>
      <c r="P31" s="284">
        <f>IF('Physical Data'!P31="","",'Physical Data'!P31)</f>
        <v>0</v>
      </c>
      <c r="Q31" s="284">
        <f>IF('Physical Data'!Q31="","",'Physical Data'!Q31)</f>
        <v>0</v>
      </c>
      <c r="R31" s="284">
        <f>IF('Physical Data'!R31="","",'Physical Data'!R31)</f>
        <v>0</v>
      </c>
      <c r="S31" s="148">
        <f>IF('Physical Data'!S31="","",'Physical Data'!S31)</f>
        <v>0</v>
      </c>
      <c r="T31" s="284">
        <f>IF('Physical Data'!T31="","",'Physical Data'!T31)</f>
        <v>0</v>
      </c>
      <c r="U31" s="284">
        <f>IF('Physical Data'!U31="","",'Physical Data'!U31)</f>
        <v>0</v>
      </c>
      <c r="V31" s="284">
        <f>IF('Physical Data'!V31="","",'Physical Data'!V31)</f>
        <v>0</v>
      </c>
      <c r="W31" s="284">
        <f>IF('Physical Data'!W31="","",'Physical Data'!W31)</f>
        <v>0</v>
      </c>
      <c r="X31" s="284">
        <f>IF('Physical Data'!X31="","",'Physical Data'!X31)</f>
        <v>0</v>
      </c>
      <c r="Y31" s="284">
        <f>IF('Physical Data'!Y31="","",'Physical Data'!Y31)</f>
        <v>0.17636684303350966</v>
      </c>
      <c r="Z31" s="284">
        <f>IF('Physical Data'!Z31="","",'Physical Data'!Z31)</f>
        <v>0</v>
      </c>
      <c r="AA31" s="284">
        <f>IF('Physical Data'!AA31="","",'Physical Data'!AA31)</f>
        <v>0</v>
      </c>
      <c r="AB31" s="284">
        <f>IF('Physical Data'!AB31="","",'Physical Data'!AB31)</f>
        <v>0</v>
      </c>
      <c r="AC31" s="284">
        <f>IF('Physical Data'!AC31="","",'Physical Data'!AC31)</f>
        <v>0.18631129228639634</v>
      </c>
      <c r="AD31" s="148">
        <f>IF('Physical Data'!AD31="","",'Physical Data'!AD31)</f>
        <v>2.0638432370744919</v>
      </c>
      <c r="AE31" s="284">
        <f>IF('Physical Data'!AE31="","",'Physical Data'!AE31)</f>
        <v>3.4984583056656846</v>
      </c>
      <c r="AF31" s="284">
        <f>IF('Physical Data'!AF31="","",'Physical Data'!AF31)</f>
        <v>4.5052742852821011</v>
      </c>
      <c r="AG31" s="284">
        <f>IF('Physical Data'!AG31="","",'Physical Data'!AG31)</f>
        <v>6.1718345121814098</v>
      </c>
      <c r="AH31" s="284">
        <f>IF('Physical Data'!AH31="","",'Physical Data'!AH31)</f>
        <v>7.8154502814029732</v>
      </c>
      <c r="AI31" s="284">
        <f>IF('Physical Data'!AI31="","",'Physical Data'!AI31)</f>
        <v>9.0331486367736478</v>
      </c>
      <c r="AJ31" s="284">
        <f>IF('Physical Data'!AJ31="","",'Physical Data'!AJ31)</f>
        <v>9.2101658514786404</v>
      </c>
      <c r="AK31" s="284">
        <f>IF('Physical Data'!AK31="","",'Physical Data'!AK31)</f>
        <v>9.2372929185829538</v>
      </c>
      <c r="AL31" s="284">
        <f>IF('Physical Data'!AL31="","",'Physical Data'!AL31)</f>
        <v>9.5382710971522968</v>
      </c>
      <c r="AM31" s="284">
        <f>IF('Physical Data'!AM31="","",'Physical Data'!AM31)</f>
        <v>9.0950043391883248</v>
      </c>
      <c r="AN31" s="284">
        <f>IF('Physical Data'!AN31="","",'Physical Data'!AN31)</f>
        <v>7.7631027782217323</v>
      </c>
      <c r="AO31" s="284">
        <f>IF('Physical Data'!AO31="","",'Physical Data'!AO31)</f>
        <v>5.9842359943924919</v>
      </c>
      <c r="AP31" s="284">
        <f>IF('Physical Data'!AP31="","",'Physical Data'!AP31)</f>
        <v>4.18670718592608</v>
      </c>
      <c r="AQ31" s="284">
        <f>IF('Physical Data'!AQ31="","",'Physical Data'!AQ31)</f>
        <v>2.8282375700935662</v>
      </c>
      <c r="AR31" s="284">
        <f>IF('Physical Data'!AR31="","",'Physical Data'!AR31)</f>
        <v>1.954266855987441</v>
      </c>
      <c r="AS31" s="284">
        <f>IF('Physical Data'!AS31="","",'Physical Data'!AS31)</f>
        <v>1.4188429375793006</v>
      </c>
      <c r="AT31" s="284">
        <f>IF('Physical Data'!AT31="","",'Physical Data'!AT31)</f>
        <v>1.1159681103439711</v>
      </c>
      <c r="AU31" s="284">
        <f>IF('Physical Data'!AU31="","",'Physical Data'!AU31)</f>
        <v>0.9543052648262863</v>
      </c>
      <c r="AV31" s="284">
        <f>IF('Physical Data'!AV31="","",'Physical Data'!AV31)</f>
        <v>0.85048271685015608</v>
      </c>
      <c r="AW31" s="284">
        <f>IF('Physical Data'!AW31="","",'Physical Data'!AW31)</f>
        <v>0.75871886144514344</v>
      </c>
      <c r="AX31" s="284">
        <f>IF('Physical Data'!AX31="","",'Physical Data'!AX31)</f>
        <v>0.63558892916733523</v>
      </c>
      <c r="AY31" s="284">
        <f>IF('Physical Data'!AY31="","",'Physical Data'!AY31)</f>
        <v>0.51072955277698873</v>
      </c>
      <c r="AZ31" s="284">
        <f>IF('Physical Data'!AZ31="","",'Physical Data'!AZ31)</f>
        <v>0.34018240561336455</v>
      </c>
      <c r="BA31" s="284">
        <f>IF('Physical Data'!BA31="","",'Physical Data'!BA31)</f>
        <v>0.14592675083044646</v>
      </c>
      <c r="BB31" s="148">
        <f>IF('Physical Data'!BB31="","",'Physical Data'!BB31)</f>
        <v>1.9858909769024245E-2</v>
      </c>
      <c r="BC31" s="284">
        <f>IF('Physical Data'!BC31="","",'Physical Data'!BC31)</f>
        <v>1.4235760742370783E-3</v>
      </c>
      <c r="BD31" s="127">
        <f t="shared" si="0"/>
        <v>0</v>
      </c>
      <c r="BE31" s="284">
        <f t="shared" si="5"/>
        <v>16.602088475523594</v>
      </c>
      <c r="BF31" s="284">
        <f t="shared" si="1"/>
        <v>0.17636684303350966</v>
      </c>
      <c r="BG31" s="284">
        <f t="shared" si="2"/>
        <v>0.18631129228639634</v>
      </c>
      <c r="BH31" s="148">
        <f t="shared" si="3"/>
        <v>16.239410340203687</v>
      </c>
      <c r="BI31" s="311">
        <f t="shared" si="4"/>
        <v>83.397911524476399</v>
      </c>
      <c r="BJ31" s="16"/>
    </row>
    <row r="32" spans="1:62" ht="20.100000000000001" customHeight="1" x14ac:dyDescent="0.2">
      <c r="G32" s="15"/>
      <c r="H32" s="42" t="str">
        <f>IF('Physical Data'!H32="","",'Physical Data'!H32)</f>
        <v>2015/23413</v>
      </c>
      <c r="I32" s="44" t="str">
        <f>IF('Physical Data'!I32="","",'Physical Data'!I32)</f>
        <v>Area i</v>
      </c>
      <c r="J32" s="43">
        <f>IF('Physical Data'!J32="","",'Physical Data'!J32)</f>
        <v>24</v>
      </c>
      <c r="K32" s="98" t="str">
        <f>IF('Physical Data'!K32="","",'Physical Data'!K32)</f>
        <v>Fluid, dark brown, slightly sandy mud containing occaissional gravel particles (coal?) and organic fragments.</v>
      </c>
      <c r="L32" s="44">
        <f>IF('Physical Data'!L32="","",'Physical Data'!L32)</f>
        <v>26.571731555824883</v>
      </c>
      <c r="M32" s="187" t="str">
        <f>IF('Physical Data'!M32="","",'Physical Data'!M32)</f>
        <v/>
      </c>
      <c r="N32" s="127">
        <f>IF('Physical Data'!N32="","",'Physical Data'!N32)</f>
        <v>0</v>
      </c>
      <c r="O32" s="284">
        <f>IF('Physical Data'!O32="","",'Physical Data'!O32)</f>
        <v>0</v>
      </c>
      <c r="P32" s="284">
        <f>IF('Physical Data'!P32="","",'Physical Data'!P32)</f>
        <v>0</v>
      </c>
      <c r="Q32" s="284">
        <f>IF('Physical Data'!Q32="","",'Physical Data'!Q32)</f>
        <v>0</v>
      </c>
      <c r="R32" s="284">
        <f>IF('Physical Data'!R32="","",'Physical Data'!R32)</f>
        <v>0</v>
      </c>
      <c r="S32" s="148">
        <f>IF('Physical Data'!S32="","",'Physical Data'!S32)</f>
        <v>0</v>
      </c>
      <c r="T32" s="284">
        <f>IF('Physical Data'!T32="","",'Physical Data'!T32)</f>
        <v>0.48840048840048833</v>
      </c>
      <c r="U32" s="284">
        <f>IF('Physical Data'!U32="","",'Physical Data'!U32)</f>
        <v>0.24420024420024417</v>
      </c>
      <c r="V32" s="284">
        <f>IF('Physical Data'!V32="","",'Physical Data'!V32)</f>
        <v>0.12210012210012208</v>
      </c>
      <c r="W32" s="284">
        <f>IF('Physical Data'!W32="","",'Physical Data'!W32)</f>
        <v>0.12210012210012208</v>
      </c>
      <c r="X32" s="284">
        <f>IF('Physical Data'!X32="","",'Physical Data'!X32)</f>
        <v>0.12210012210012208</v>
      </c>
      <c r="Y32" s="284">
        <f>IF('Physical Data'!Y32="","",'Physical Data'!Y32)</f>
        <v>0.12210012210012208</v>
      </c>
      <c r="Z32" s="284">
        <f>IF('Physical Data'!Z32="","",'Physical Data'!Z32)</f>
        <v>0</v>
      </c>
      <c r="AA32" s="284">
        <f>IF('Physical Data'!AA32="","",'Physical Data'!AA32)</f>
        <v>0</v>
      </c>
      <c r="AB32" s="284">
        <f>IF('Physical Data'!AB32="","",'Physical Data'!AB32)</f>
        <v>0</v>
      </c>
      <c r="AC32" s="284">
        <f>IF('Physical Data'!AC32="","",'Physical Data'!AC32)</f>
        <v>8.3075700424268553E-2</v>
      </c>
      <c r="AD32" s="148">
        <f>IF('Physical Data'!AD32="","",'Physical Data'!AD32)</f>
        <v>1.3276736130007039</v>
      </c>
      <c r="AE32" s="284">
        <f>IF('Physical Data'!AE32="","",'Physical Data'!AE32)</f>
        <v>2.2467775597903046</v>
      </c>
      <c r="AF32" s="284">
        <f>IF('Physical Data'!AF32="","",'Physical Data'!AF32)</f>
        <v>2.390254045494967</v>
      </c>
      <c r="AG32" s="284">
        <f>IF('Physical Data'!AG32="","",'Physical Data'!AG32)</f>
        <v>3.2151524677292915</v>
      </c>
      <c r="AH32" s="284">
        <f>IF('Physical Data'!AH32="","",'Physical Data'!AH32)</f>
        <v>4.6787756072534572</v>
      </c>
      <c r="AI32" s="284">
        <f>IF('Physical Data'!AI32="","",'Physical Data'!AI32)</f>
        <v>6.7820322307927521</v>
      </c>
      <c r="AJ32" s="284">
        <f>IF('Physical Data'!AJ32="","",'Physical Data'!AJ32)</f>
        <v>8.7667836977744695</v>
      </c>
      <c r="AK32" s="284">
        <f>IF('Physical Data'!AK32="","",'Physical Data'!AK32)</f>
        <v>10.302204347546089</v>
      </c>
      <c r="AL32" s="284">
        <f>IF('Physical Data'!AL32="","",'Physical Data'!AL32)</f>
        <v>11.145381822227678</v>
      </c>
      <c r="AM32" s="284">
        <f>IF('Physical Data'!AM32="","",'Physical Data'!AM32)</f>
        <v>10.633805423284857</v>
      </c>
      <c r="AN32" s="284">
        <f>IF('Physical Data'!AN32="","",'Physical Data'!AN32)</f>
        <v>9.1882143887282552</v>
      </c>
      <c r="AO32" s="284">
        <f>IF('Physical Data'!AO32="","",'Physical Data'!AO32)</f>
        <v>7.3347155072061412</v>
      </c>
      <c r="AP32" s="284">
        <f>IF('Physical Data'!AP32="","",'Physical Data'!AP32)</f>
        <v>5.4196229852976989</v>
      </c>
      <c r="AQ32" s="284">
        <f>IF('Physical Data'!AQ32="","",'Physical Data'!AQ32)</f>
        <v>3.8365612277426937</v>
      </c>
      <c r="AR32" s="284">
        <f>IF('Physical Data'!AR32="","",'Physical Data'!AR32)</f>
        <v>2.6185816852239374</v>
      </c>
      <c r="AS32" s="284">
        <f>IF('Physical Data'!AS32="","",'Physical Data'!AS32)</f>
        <v>1.7402141946853547</v>
      </c>
      <c r="AT32" s="284">
        <f>IF('Physical Data'!AT32="","",'Physical Data'!AT32)</f>
        <v>1.2557970795597413</v>
      </c>
      <c r="AU32" s="284">
        <f>IF('Physical Data'!AU32="","",'Physical Data'!AU32)</f>
        <v>1.0819312370034158</v>
      </c>
      <c r="AV32" s="284">
        <f>IF('Physical Data'!AV32="","",'Physical Data'!AV32)</f>
        <v>1.0547719531862061</v>
      </c>
      <c r="AW32" s="284">
        <f>IF('Physical Data'!AW32="","",'Physical Data'!AW32)</f>
        <v>1.0506627471240275</v>
      </c>
      <c r="AX32" s="284">
        <f>IF('Physical Data'!AX32="","",'Physical Data'!AX32)</f>
        <v>0.96411802728395057</v>
      </c>
      <c r="AY32" s="284">
        <f>IF('Physical Data'!AY32="","",'Physical Data'!AY32)</f>
        <v>0.81907540066304108</v>
      </c>
      <c r="AZ32" s="284">
        <f>IF('Physical Data'!AZ32="","",'Physical Data'!AZ32)</f>
        <v>0.56306396066998221</v>
      </c>
      <c r="BA32" s="284">
        <f>IF('Physical Data'!BA32="","",'Physical Data'!BA32)</f>
        <v>0.2443466288420339</v>
      </c>
      <c r="BB32" s="148">
        <f>IF('Physical Data'!BB32="","",'Physical Data'!BB32)</f>
        <v>3.2966797086768619E-2</v>
      </c>
      <c r="BC32" s="284">
        <f>IF('Physical Data'!BC32="","",'Physical Data'!BC32)</f>
        <v>2.4384433766832764E-3</v>
      </c>
      <c r="BD32" s="127">
        <f t="shared" si="0"/>
        <v>0.97680097680097666</v>
      </c>
      <c r="BE32" s="284">
        <f t="shared" si="5"/>
        <v>9.50713363063978</v>
      </c>
      <c r="BF32" s="284">
        <f t="shared" si="1"/>
        <v>0.24420024420024417</v>
      </c>
      <c r="BG32" s="284">
        <f t="shared" si="2"/>
        <v>8.3075700424268553E-2</v>
      </c>
      <c r="BH32" s="148">
        <f t="shared" si="3"/>
        <v>9.1798576860152679</v>
      </c>
      <c r="BI32" s="311">
        <f t="shared" si="4"/>
        <v>89.516065392559227</v>
      </c>
      <c r="BJ32" s="16"/>
    </row>
    <row r="33" spans="7:62" ht="20.100000000000001" customHeight="1" x14ac:dyDescent="0.2">
      <c r="G33" s="15"/>
      <c r="H33" s="42" t="str">
        <f>IF('Physical Data'!H33="","",'Physical Data'!H33)</f>
        <v>2015/23414</v>
      </c>
      <c r="I33" s="44" t="str">
        <f>IF('Physical Data'!I33="","",'Physical Data'!I33)</f>
        <v>Area i</v>
      </c>
      <c r="J33" s="43">
        <f>IF('Physical Data'!J33="","",'Physical Data'!J33)</f>
        <v>25</v>
      </c>
      <c r="K33" s="98" t="str">
        <f>IF('Physical Data'!K33="","",'Physical Data'!K33)</f>
        <v>Fluid, dark brown, slightly sandy mud containing organic fragments.</v>
      </c>
      <c r="L33" s="44">
        <f>IF('Physical Data'!L33="","",'Physical Data'!L33)</f>
        <v>37.966185977125811</v>
      </c>
      <c r="M33" s="187" t="str">
        <f>IF('Physical Data'!M33="","",'Physical Data'!M33)</f>
        <v/>
      </c>
      <c r="N33" s="127">
        <f>IF('Physical Data'!N33="","",'Physical Data'!N33)</f>
        <v>0</v>
      </c>
      <c r="O33" s="284">
        <f>IF('Physical Data'!O33="","",'Physical Data'!O33)</f>
        <v>0</v>
      </c>
      <c r="P33" s="284">
        <f>IF('Physical Data'!P33="","",'Physical Data'!P33)</f>
        <v>0</v>
      </c>
      <c r="Q33" s="284">
        <f>IF('Physical Data'!Q33="","",'Physical Data'!Q33)</f>
        <v>0</v>
      </c>
      <c r="R33" s="284">
        <f>IF('Physical Data'!R33="","",'Physical Data'!R33)</f>
        <v>0</v>
      </c>
      <c r="S33" s="148">
        <f>IF('Physical Data'!S33="","",'Physical Data'!S33)</f>
        <v>0</v>
      </c>
      <c r="T33" s="284">
        <f>IF('Physical Data'!T33="","",'Physical Data'!T33)</f>
        <v>0</v>
      </c>
      <c r="U33" s="284">
        <f>IF('Physical Data'!U33="","",'Physical Data'!U33)</f>
        <v>0</v>
      </c>
      <c r="V33" s="284">
        <f>IF('Physical Data'!V33="","",'Physical Data'!V33)</f>
        <v>0</v>
      </c>
      <c r="W33" s="284">
        <f>IF('Physical Data'!W33="","",'Physical Data'!W33)</f>
        <v>0</v>
      </c>
      <c r="X33" s="284">
        <f>IF('Physical Data'!X33="","",'Physical Data'!X33)</f>
        <v>0</v>
      </c>
      <c r="Y33" s="284">
        <f>IF('Physical Data'!Y33="","",'Physical Data'!Y33)</f>
        <v>0.10764262648008609</v>
      </c>
      <c r="Z33" s="284">
        <f>IF('Physical Data'!Z33="","",'Physical Data'!Z33)</f>
        <v>0</v>
      </c>
      <c r="AA33" s="284">
        <f>IF('Physical Data'!AA33="","",'Physical Data'!AA33)</f>
        <v>0</v>
      </c>
      <c r="AB33" s="284">
        <f>IF('Physical Data'!AB33="","",'Physical Data'!AB33)</f>
        <v>2.2675017858952776E-3</v>
      </c>
      <c r="AC33" s="284">
        <f>IF('Physical Data'!AC33="","",'Physical Data'!AC33)</f>
        <v>0.88879283319693481</v>
      </c>
      <c r="AD33" s="148">
        <f>IF('Physical Data'!AD33="","",'Physical Data'!AD33)</f>
        <v>4.1919582002933478</v>
      </c>
      <c r="AE33" s="284">
        <f>IF('Physical Data'!AE33="","",'Physical Data'!AE33)</f>
        <v>3.8378947007364648</v>
      </c>
      <c r="AF33" s="284">
        <f>IF('Physical Data'!AF33="","",'Physical Data'!AF33)</f>
        <v>2.6563927591421579</v>
      </c>
      <c r="AG33" s="284">
        <f>IF('Physical Data'!AG33="","",'Physical Data'!AG33)</f>
        <v>3.1232347408330048</v>
      </c>
      <c r="AH33" s="284">
        <f>IF('Physical Data'!AH33="","",'Physical Data'!AH33)</f>
        <v>4.4625116811930203</v>
      </c>
      <c r="AI33" s="284">
        <f>IF('Physical Data'!AI33="","",'Physical Data'!AI33)</f>
        <v>6.4268601122786011</v>
      </c>
      <c r="AJ33" s="284">
        <f>IF('Physical Data'!AJ33="","",'Physical Data'!AJ33)</f>
        <v>8.1865940137989899</v>
      </c>
      <c r="AK33" s="284">
        <f>IF('Physical Data'!AK33="","",'Physical Data'!AK33)</f>
        <v>9.6014495188911191</v>
      </c>
      <c r="AL33" s="284">
        <f>IF('Physical Data'!AL33="","",'Physical Data'!AL33)</f>
        <v>10.472865575418776</v>
      </c>
      <c r="AM33" s="284">
        <f>IF('Physical Data'!AM33="","",'Physical Data'!AM33)</f>
        <v>10.140993165149812</v>
      </c>
      <c r="AN33" s="284">
        <f>IF('Physical Data'!AN33="","",'Physical Data'!AN33)</f>
        <v>9.0067652861506318</v>
      </c>
      <c r="AO33" s="284">
        <f>IF('Physical Data'!AO33="","",'Physical Data'!AO33)</f>
        <v>7.4137217771341772</v>
      </c>
      <c r="AP33" s="284">
        <f>IF('Physical Data'!AP33="","",'Physical Data'!AP33)</f>
        <v>5.5931184618951617</v>
      </c>
      <c r="AQ33" s="284">
        <f>IF('Physical Data'!AQ33="","",'Physical Data'!AQ33)</f>
        <v>4.0077117243217035</v>
      </c>
      <c r="AR33" s="284">
        <f>IF('Physical Data'!AR33="","",'Physical Data'!AR33)</f>
        <v>2.7841251285883031</v>
      </c>
      <c r="AS33" s="284">
        <f>IF('Physical Data'!AS33="","",'Physical Data'!AS33)</f>
        <v>1.8843046775568431</v>
      </c>
      <c r="AT33" s="284">
        <f>IF('Physical Data'!AT33="","",'Physical Data'!AT33)</f>
        <v>1.3110273790247775</v>
      </c>
      <c r="AU33" s="284">
        <f>IF('Physical Data'!AU33="","",'Physical Data'!AU33)</f>
        <v>0.98935547779310928</v>
      </c>
      <c r="AV33" s="284">
        <f>IF('Physical Data'!AV33="","",'Physical Data'!AV33)</f>
        <v>0.8053632278950088</v>
      </c>
      <c r="AW33" s="284">
        <f>IF('Physical Data'!AW33="","",'Physical Data'!AW33)</f>
        <v>0.68221891485666986</v>
      </c>
      <c r="AX33" s="284">
        <f>IF('Physical Data'!AX33="","",'Physical Data'!AX33)</f>
        <v>0.55491408474049264</v>
      </c>
      <c r="AY33" s="284">
        <f>IF('Physical Data'!AY33="","",'Physical Data'!AY33)</f>
        <v>0.43993097807092679</v>
      </c>
      <c r="AZ33" s="284">
        <f>IF('Physical Data'!AZ33="","",'Physical Data'!AZ33)</f>
        <v>0.28976028572899692</v>
      </c>
      <c r="BA33" s="284">
        <f>IF('Physical Data'!BA33="","",'Physical Data'!BA33)</f>
        <v>0.12110965536487066</v>
      </c>
      <c r="BB33" s="148">
        <f>IF('Physical Data'!BB33="","",'Physical Data'!BB33)</f>
        <v>1.5911660319821684E-2</v>
      </c>
      <c r="BC33" s="284">
        <f>IF('Physical Data'!BC33="","",'Physical Data'!BC33)</f>
        <v>1.2038513602836256E-3</v>
      </c>
      <c r="BD33" s="127">
        <f t="shared" si="0"/>
        <v>0</v>
      </c>
      <c r="BE33" s="284">
        <f t="shared" si="5"/>
        <v>14.80818336246789</v>
      </c>
      <c r="BF33" s="284">
        <f t="shared" si="1"/>
        <v>0.10764262648008609</v>
      </c>
      <c r="BG33" s="284">
        <f t="shared" si="2"/>
        <v>0.8910603349828301</v>
      </c>
      <c r="BH33" s="148">
        <f t="shared" si="3"/>
        <v>13.809480401004976</v>
      </c>
      <c r="BI33" s="311">
        <f t="shared" si="4"/>
        <v>85.191816637532128</v>
      </c>
      <c r="BJ33" s="16"/>
    </row>
    <row r="34" spans="7:62" ht="20.100000000000001" customHeight="1" x14ac:dyDescent="0.2">
      <c r="G34" s="15"/>
      <c r="H34" s="42" t="str">
        <f>IF('Physical Data'!H34="","",'Physical Data'!H34)</f>
        <v/>
      </c>
      <c r="I34" s="44" t="str">
        <f>IF('Physical Data'!I34="","",'Physical Data'!I34)</f>
        <v/>
      </c>
      <c r="J34" s="43" t="str">
        <f>IF('Physical Data'!J34="","",'Physical Data'!J34)</f>
        <v/>
      </c>
      <c r="K34" s="98" t="str">
        <f>IF('Physical Data'!K34="","",'Physical Data'!K34)</f>
        <v/>
      </c>
      <c r="L34" s="44" t="str">
        <f>IF('Physical Data'!L34="","",'Physical Data'!L34)</f>
        <v/>
      </c>
      <c r="M34" s="187" t="str">
        <f>IF('Physical Data'!M34="","",'Physical Data'!M34)</f>
        <v/>
      </c>
      <c r="N34" s="127" t="str">
        <f>IF('Physical Data'!N34="","",'Physical Data'!N34)</f>
        <v/>
      </c>
      <c r="O34" s="284" t="str">
        <f>IF('Physical Data'!O34="","",'Physical Data'!O34)</f>
        <v/>
      </c>
      <c r="P34" s="284" t="str">
        <f>IF('Physical Data'!P34="","",'Physical Data'!P34)</f>
        <v/>
      </c>
      <c r="Q34" s="284" t="str">
        <f>IF('Physical Data'!Q34="","",'Physical Data'!Q34)</f>
        <v/>
      </c>
      <c r="R34" s="284" t="str">
        <f>IF('Physical Data'!R34="","",'Physical Data'!R34)</f>
        <v/>
      </c>
      <c r="S34" s="148" t="str">
        <f>IF('Physical Data'!S34="","",'Physical Data'!S34)</f>
        <v/>
      </c>
      <c r="T34" s="284" t="str">
        <f>IF('Physical Data'!T34="","",'Physical Data'!T34)</f>
        <v/>
      </c>
      <c r="U34" s="284" t="str">
        <f>IF('Physical Data'!U34="","",'Physical Data'!U34)</f>
        <v/>
      </c>
      <c r="V34" s="284" t="str">
        <f>IF('Physical Data'!V34="","",'Physical Data'!V34)</f>
        <v/>
      </c>
      <c r="W34" s="284" t="str">
        <f>IF('Physical Data'!W34="","",'Physical Data'!W34)</f>
        <v/>
      </c>
      <c r="X34" s="284" t="str">
        <f>IF('Physical Data'!X34="","",'Physical Data'!X34)</f>
        <v/>
      </c>
      <c r="Y34" s="284" t="str">
        <f>IF('Physical Data'!Y34="","",'Physical Data'!Y34)</f>
        <v/>
      </c>
      <c r="Z34" s="284" t="str">
        <f>IF('Physical Data'!Z34="","",'Physical Data'!Z34)</f>
        <v/>
      </c>
      <c r="AA34" s="284" t="str">
        <f>IF('Physical Data'!AA34="","",'Physical Data'!AA34)</f>
        <v/>
      </c>
      <c r="AB34" s="284" t="str">
        <f>IF('Physical Data'!AB34="","",'Physical Data'!AB34)</f>
        <v/>
      </c>
      <c r="AC34" s="284" t="str">
        <f>IF('Physical Data'!AC34="","",'Physical Data'!AC34)</f>
        <v/>
      </c>
      <c r="AD34" s="148" t="str">
        <f>IF('Physical Data'!AD34="","",'Physical Data'!AD34)</f>
        <v/>
      </c>
      <c r="AE34" s="284" t="str">
        <f>IF('Physical Data'!AE34="","",'Physical Data'!AE34)</f>
        <v/>
      </c>
      <c r="AF34" s="284" t="str">
        <f>IF('Physical Data'!AF34="","",'Physical Data'!AF34)</f>
        <v/>
      </c>
      <c r="AG34" s="284" t="str">
        <f>IF('Physical Data'!AG34="","",'Physical Data'!AG34)</f>
        <v/>
      </c>
      <c r="AH34" s="284" t="str">
        <f>IF('Physical Data'!AH34="","",'Physical Data'!AH34)</f>
        <v/>
      </c>
      <c r="AI34" s="284" t="str">
        <f>IF('Physical Data'!AI34="","",'Physical Data'!AI34)</f>
        <v/>
      </c>
      <c r="AJ34" s="284" t="str">
        <f>IF('Physical Data'!AJ34="","",'Physical Data'!AJ34)</f>
        <v/>
      </c>
      <c r="AK34" s="284" t="str">
        <f>IF('Physical Data'!AK34="","",'Physical Data'!AK34)</f>
        <v/>
      </c>
      <c r="AL34" s="284" t="str">
        <f>IF('Physical Data'!AL34="","",'Physical Data'!AL34)</f>
        <v/>
      </c>
      <c r="AM34" s="284" t="str">
        <f>IF('Physical Data'!AM34="","",'Physical Data'!AM34)</f>
        <v/>
      </c>
      <c r="AN34" s="284" t="str">
        <f>IF('Physical Data'!AN34="","",'Physical Data'!AN34)</f>
        <v/>
      </c>
      <c r="AO34" s="284" t="str">
        <f>IF('Physical Data'!AO34="","",'Physical Data'!AO34)</f>
        <v/>
      </c>
      <c r="AP34" s="284" t="str">
        <f>IF('Physical Data'!AP34="","",'Physical Data'!AP34)</f>
        <v/>
      </c>
      <c r="AQ34" s="284" t="str">
        <f>IF('Physical Data'!AQ34="","",'Physical Data'!AQ34)</f>
        <v/>
      </c>
      <c r="AR34" s="284" t="str">
        <f>IF('Physical Data'!AR34="","",'Physical Data'!AR34)</f>
        <v/>
      </c>
      <c r="AS34" s="284" t="str">
        <f>IF('Physical Data'!AS34="","",'Physical Data'!AS34)</f>
        <v/>
      </c>
      <c r="AT34" s="284" t="str">
        <f>IF('Physical Data'!AT34="","",'Physical Data'!AT34)</f>
        <v/>
      </c>
      <c r="AU34" s="284" t="str">
        <f>IF('Physical Data'!AU34="","",'Physical Data'!AU34)</f>
        <v/>
      </c>
      <c r="AV34" s="284" t="str">
        <f>IF('Physical Data'!AV34="","",'Physical Data'!AV34)</f>
        <v/>
      </c>
      <c r="AW34" s="284" t="str">
        <f>IF('Physical Data'!AW34="","",'Physical Data'!AW34)</f>
        <v/>
      </c>
      <c r="AX34" s="284" t="str">
        <f>IF('Physical Data'!AX34="","",'Physical Data'!AX34)</f>
        <v/>
      </c>
      <c r="AY34" s="284" t="str">
        <f>IF('Physical Data'!AY34="","",'Physical Data'!AY34)</f>
        <v/>
      </c>
      <c r="AZ34" s="284" t="str">
        <f>IF('Physical Data'!AZ34="","",'Physical Data'!AZ34)</f>
        <v/>
      </c>
      <c r="BA34" s="284" t="str">
        <f>IF('Physical Data'!BA34="","",'Physical Data'!BA34)</f>
        <v/>
      </c>
      <c r="BB34" s="148" t="str">
        <f>IF('Physical Data'!BB34="","",'Physical Data'!BB34)</f>
        <v/>
      </c>
      <c r="BC34" s="284" t="str">
        <f>IF('Physical Data'!BC34="","",'Physical Data'!BC34)</f>
        <v/>
      </c>
      <c r="BD34" s="127" t="str">
        <f t="shared" si="0"/>
        <v/>
      </c>
      <c r="BE34" s="284" t="str">
        <f t="shared" si="5"/>
        <v/>
      </c>
      <c r="BF34" s="284" t="str">
        <f t="shared" si="1"/>
        <v/>
      </c>
      <c r="BG34" s="284" t="str">
        <f t="shared" si="2"/>
        <v/>
      </c>
      <c r="BH34" s="148" t="str">
        <f t="shared" si="3"/>
        <v/>
      </c>
      <c r="BI34" s="311" t="str">
        <f t="shared" si="4"/>
        <v/>
      </c>
      <c r="BJ34" s="16"/>
    </row>
    <row r="35" spans="7:62" ht="20.100000000000001" customHeight="1" x14ac:dyDescent="0.2">
      <c r="G35" s="15"/>
      <c r="H35" s="42" t="str">
        <f>IF('Physical Data'!H35="","",'Physical Data'!H35)</f>
        <v/>
      </c>
      <c r="I35" s="44" t="str">
        <f>IF('Physical Data'!I35="","",'Physical Data'!I35)</f>
        <v/>
      </c>
      <c r="J35" s="43" t="str">
        <f>IF('Physical Data'!J35="","",'Physical Data'!J35)</f>
        <v/>
      </c>
      <c r="K35" s="98" t="str">
        <f>IF('Physical Data'!K35="","",'Physical Data'!K35)</f>
        <v/>
      </c>
      <c r="L35" s="44" t="str">
        <f>IF('Physical Data'!L35="","",'Physical Data'!L35)</f>
        <v/>
      </c>
      <c r="M35" s="187" t="str">
        <f>IF('Physical Data'!M35="","",'Physical Data'!M35)</f>
        <v/>
      </c>
      <c r="N35" s="127" t="str">
        <f>IF('Physical Data'!N35="","",'Physical Data'!N35)</f>
        <v/>
      </c>
      <c r="O35" s="284" t="str">
        <f>IF('Physical Data'!O35="","",'Physical Data'!O35)</f>
        <v/>
      </c>
      <c r="P35" s="284" t="str">
        <f>IF('Physical Data'!P35="","",'Physical Data'!P35)</f>
        <v/>
      </c>
      <c r="Q35" s="284" t="str">
        <f>IF('Physical Data'!Q35="","",'Physical Data'!Q35)</f>
        <v/>
      </c>
      <c r="R35" s="284" t="str">
        <f>IF('Physical Data'!R35="","",'Physical Data'!R35)</f>
        <v/>
      </c>
      <c r="S35" s="148" t="str">
        <f>IF('Physical Data'!S35="","",'Physical Data'!S35)</f>
        <v/>
      </c>
      <c r="T35" s="284" t="str">
        <f>IF('Physical Data'!T35="","",'Physical Data'!T35)</f>
        <v/>
      </c>
      <c r="U35" s="284" t="str">
        <f>IF('Physical Data'!U35="","",'Physical Data'!U35)</f>
        <v/>
      </c>
      <c r="V35" s="284" t="str">
        <f>IF('Physical Data'!V35="","",'Physical Data'!V35)</f>
        <v/>
      </c>
      <c r="W35" s="284" t="str">
        <f>IF('Physical Data'!W35="","",'Physical Data'!W35)</f>
        <v/>
      </c>
      <c r="X35" s="284" t="str">
        <f>IF('Physical Data'!X35="","",'Physical Data'!X35)</f>
        <v/>
      </c>
      <c r="Y35" s="284" t="str">
        <f>IF('Physical Data'!Y35="","",'Physical Data'!Y35)</f>
        <v/>
      </c>
      <c r="Z35" s="284" t="str">
        <f>IF('Physical Data'!Z35="","",'Physical Data'!Z35)</f>
        <v/>
      </c>
      <c r="AA35" s="284" t="str">
        <f>IF('Physical Data'!AA35="","",'Physical Data'!AA35)</f>
        <v/>
      </c>
      <c r="AB35" s="284" t="str">
        <f>IF('Physical Data'!AB35="","",'Physical Data'!AB35)</f>
        <v/>
      </c>
      <c r="AC35" s="284" t="str">
        <f>IF('Physical Data'!AC35="","",'Physical Data'!AC35)</f>
        <v/>
      </c>
      <c r="AD35" s="148" t="str">
        <f>IF('Physical Data'!AD35="","",'Physical Data'!AD35)</f>
        <v/>
      </c>
      <c r="AE35" s="284" t="str">
        <f>IF('Physical Data'!AE35="","",'Physical Data'!AE35)</f>
        <v/>
      </c>
      <c r="AF35" s="284" t="str">
        <f>IF('Physical Data'!AF35="","",'Physical Data'!AF35)</f>
        <v/>
      </c>
      <c r="AG35" s="284" t="str">
        <f>IF('Physical Data'!AG35="","",'Physical Data'!AG35)</f>
        <v/>
      </c>
      <c r="AH35" s="284" t="str">
        <f>IF('Physical Data'!AH35="","",'Physical Data'!AH35)</f>
        <v/>
      </c>
      <c r="AI35" s="284" t="str">
        <f>IF('Physical Data'!AI35="","",'Physical Data'!AI35)</f>
        <v/>
      </c>
      <c r="AJ35" s="284" t="str">
        <f>IF('Physical Data'!AJ35="","",'Physical Data'!AJ35)</f>
        <v/>
      </c>
      <c r="AK35" s="284" t="str">
        <f>IF('Physical Data'!AK35="","",'Physical Data'!AK35)</f>
        <v/>
      </c>
      <c r="AL35" s="284" t="str">
        <f>IF('Physical Data'!AL35="","",'Physical Data'!AL35)</f>
        <v/>
      </c>
      <c r="AM35" s="284" t="str">
        <f>IF('Physical Data'!AM35="","",'Physical Data'!AM35)</f>
        <v/>
      </c>
      <c r="AN35" s="284" t="str">
        <f>IF('Physical Data'!AN35="","",'Physical Data'!AN35)</f>
        <v/>
      </c>
      <c r="AO35" s="284" t="str">
        <f>IF('Physical Data'!AO35="","",'Physical Data'!AO35)</f>
        <v/>
      </c>
      <c r="AP35" s="284" t="str">
        <f>IF('Physical Data'!AP35="","",'Physical Data'!AP35)</f>
        <v/>
      </c>
      <c r="AQ35" s="284" t="str">
        <f>IF('Physical Data'!AQ35="","",'Physical Data'!AQ35)</f>
        <v/>
      </c>
      <c r="AR35" s="284" t="str">
        <f>IF('Physical Data'!AR35="","",'Physical Data'!AR35)</f>
        <v/>
      </c>
      <c r="AS35" s="284" t="str">
        <f>IF('Physical Data'!AS35="","",'Physical Data'!AS35)</f>
        <v/>
      </c>
      <c r="AT35" s="284" t="str">
        <f>IF('Physical Data'!AT35="","",'Physical Data'!AT35)</f>
        <v/>
      </c>
      <c r="AU35" s="284" t="str">
        <f>IF('Physical Data'!AU35="","",'Physical Data'!AU35)</f>
        <v/>
      </c>
      <c r="AV35" s="284" t="str">
        <f>IF('Physical Data'!AV35="","",'Physical Data'!AV35)</f>
        <v/>
      </c>
      <c r="AW35" s="284" t="str">
        <f>IF('Physical Data'!AW35="","",'Physical Data'!AW35)</f>
        <v/>
      </c>
      <c r="AX35" s="284" t="str">
        <f>IF('Physical Data'!AX35="","",'Physical Data'!AX35)</f>
        <v/>
      </c>
      <c r="AY35" s="284" t="str">
        <f>IF('Physical Data'!AY35="","",'Physical Data'!AY35)</f>
        <v/>
      </c>
      <c r="AZ35" s="284" t="str">
        <f>IF('Physical Data'!AZ35="","",'Physical Data'!AZ35)</f>
        <v/>
      </c>
      <c r="BA35" s="284" t="str">
        <f>IF('Physical Data'!BA35="","",'Physical Data'!BA35)</f>
        <v/>
      </c>
      <c r="BB35" s="148" t="str">
        <f>IF('Physical Data'!BB35="","",'Physical Data'!BB35)</f>
        <v/>
      </c>
      <c r="BC35" s="284" t="str">
        <f>IF('Physical Data'!BC35="","",'Physical Data'!BC35)</f>
        <v/>
      </c>
      <c r="BD35" s="127" t="str">
        <f t="shared" si="0"/>
        <v/>
      </c>
      <c r="BE35" s="284" t="str">
        <f t="shared" si="5"/>
        <v/>
      </c>
      <c r="BF35" s="284" t="str">
        <f t="shared" si="1"/>
        <v/>
      </c>
      <c r="BG35" s="284" t="str">
        <f t="shared" si="2"/>
        <v/>
      </c>
      <c r="BH35" s="148" t="str">
        <f t="shared" si="3"/>
        <v/>
      </c>
      <c r="BI35" s="311" t="str">
        <f t="shared" si="4"/>
        <v/>
      </c>
      <c r="BJ35" s="16"/>
    </row>
    <row r="36" spans="7:62" ht="20.100000000000001" customHeight="1" x14ac:dyDescent="0.2">
      <c r="G36" s="15"/>
      <c r="H36" s="42" t="str">
        <f>IF('Physical Data'!H36="","",'Physical Data'!H36)</f>
        <v/>
      </c>
      <c r="I36" s="44" t="str">
        <f>IF('Physical Data'!I36="","",'Physical Data'!I36)</f>
        <v/>
      </c>
      <c r="J36" s="43" t="str">
        <f>IF('Physical Data'!J36="","",'Physical Data'!J36)</f>
        <v/>
      </c>
      <c r="K36" s="98" t="str">
        <f>IF('Physical Data'!K36="","",'Physical Data'!K36)</f>
        <v/>
      </c>
      <c r="L36" s="44" t="str">
        <f>IF('Physical Data'!L36="","",'Physical Data'!L36)</f>
        <v/>
      </c>
      <c r="M36" s="187" t="str">
        <f>IF('Physical Data'!M36="","",'Physical Data'!M36)</f>
        <v/>
      </c>
      <c r="N36" s="127" t="str">
        <f>IF('Physical Data'!N36="","",'Physical Data'!N36)</f>
        <v/>
      </c>
      <c r="O36" s="284" t="str">
        <f>IF('Physical Data'!O36="","",'Physical Data'!O36)</f>
        <v/>
      </c>
      <c r="P36" s="284" t="str">
        <f>IF('Physical Data'!P36="","",'Physical Data'!P36)</f>
        <v/>
      </c>
      <c r="Q36" s="284" t="str">
        <f>IF('Physical Data'!Q36="","",'Physical Data'!Q36)</f>
        <v/>
      </c>
      <c r="R36" s="284" t="str">
        <f>IF('Physical Data'!R36="","",'Physical Data'!R36)</f>
        <v/>
      </c>
      <c r="S36" s="148" t="str">
        <f>IF('Physical Data'!S36="","",'Physical Data'!S36)</f>
        <v/>
      </c>
      <c r="T36" s="284" t="str">
        <f>IF('Physical Data'!T36="","",'Physical Data'!T36)</f>
        <v/>
      </c>
      <c r="U36" s="284" t="str">
        <f>IF('Physical Data'!U36="","",'Physical Data'!U36)</f>
        <v/>
      </c>
      <c r="V36" s="284" t="str">
        <f>IF('Physical Data'!V36="","",'Physical Data'!V36)</f>
        <v/>
      </c>
      <c r="W36" s="284" t="str">
        <f>IF('Physical Data'!W36="","",'Physical Data'!W36)</f>
        <v/>
      </c>
      <c r="X36" s="284" t="str">
        <f>IF('Physical Data'!X36="","",'Physical Data'!X36)</f>
        <v/>
      </c>
      <c r="Y36" s="284" t="str">
        <f>IF('Physical Data'!Y36="","",'Physical Data'!Y36)</f>
        <v/>
      </c>
      <c r="Z36" s="284" t="str">
        <f>IF('Physical Data'!Z36="","",'Physical Data'!Z36)</f>
        <v/>
      </c>
      <c r="AA36" s="284" t="str">
        <f>IF('Physical Data'!AA36="","",'Physical Data'!AA36)</f>
        <v/>
      </c>
      <c r="AB36" s="284" t="str">
        <f>IF('Physical Data'!AB36="","",'Physical Data'!AB36)</f>
        <v/>
      </c>
      <c r="AC36" s="284" t="str">
        <f>IF('Physical Data'!AC36="","",'Physical Data'!AC36)</f>
        <v/>
      </c>
      <c r="AD36" s="148" t="str">
        <f>IF('Physical Data'!AD36="","",'Physical Data'!AD36)</f>
        <v/>
      </c>
      <c r="AE36" s="284" t="str">
        <f>IF('Physical Data'!AE36="","",'Physical Data'!AE36)</f>
        <v/>
      </c>
      <c r="AF36" s="284" t="str">
        <f>IF('Physical Data'!AF36="","",'Physical Data'!AF36)</f>
        <v/>
      </c>
      <c r="AG36" s="284" t="str">
        <f>IF('Physical Data'!AG36="","",'Physical Data'!AG36)</f>
        <v/>
      </c>
      <c r="AH36" s="284" t="str">
        <f>IF('Physical Data'!AH36="","",'Physical Data'!AH36)</f>
        <v/>
      </c>
      <c r="AI36" s="284" t="str">
        <f>IF('Physical Data'!AI36="","",'Physical Data'!AI36)</f>
        <v/>
      </c>
      <c r="AJ36" s="284" t="str">
        <f>IF('Physical Data'!AJ36="","",'Physical Data'!AJ36)</f>
        <v/>
      </c>
      <c r="AK36" s="284" t="str">
        <f>IF('Physical Data'!AK36="","",'Physical Data'!AK36)</f>
        <v/>
      </c>
      <c r="AL36" s="284" t="str">
        <f>IF('Physical Data'!AL36="","",'Physical Data'!AL36)</f>
        <v/>
      </c>
      <c r="AM36" s="284" t="str">
        <f>IF('Physical Data'!AM36="","",'Physical Data'!AM36)</f>
        <v/>
      </c>
      <c r="AN36" s="284" t="str">
        <f>IF('Physical Data'!AN36="","",'Physical Data'!AN36)</f>
        <v/>
      </c>
      <c r="AO36" s="284" t="str">
        <f>IF('Physical Data'!AO36="","",'Physical Data'!AO36)</f>
        <v/>
      </c>
      <c r="AP36" s="284" t="str">
        <f>IF('Physical Data'!AP36="","",'Physical Data'!AP36)</f>
        <v/>
      </c>
      <c r="AQ36" s="284" t="str">
        <f>IF('Physical Data'!AQ36="","",'Physical Data'!AQ36)</f>
        <v/>
      </c>
      <c r="AR36" s="284" t="str">
        <f>IF('Physical Data'!AR36="","",'Physical Data'!AR36)</f>
        <v/>
      </c>
      <c r="AS36" s="284" t="str">
        <f>IF('Physical Data'!AS36="","",'Physical Data'!AS36)</f>
        <v/>
      </c>
      <c r="AT36" s="284" t="str">
        <f>IF('Physical Data'!AT36="","",'Physical Data'!AT36)</f>
        <v/>
      </c>
      <c r="AU36" s="284" t="str">
        <f>IF('Physical Data'!AU36="","",'Physical Data'!AU36)</f>
        <v/>
      </c>
      <c r="AV36" s="284" t="str">
        <f>IF('Physical Data'!AV36="","",'Physical Data'!AV36)</f>
        <v/>
      </c>
      <c r="AW36" s="284" t="str">
        <f>IF('Physical Data'!AW36="","",'Physical Data'!AW36)</f>
        <v/>
      </c>
      <c r="AX36" s="284" t="str">
        <f>IF('Physical Data'!AX36="","",'Physical Data'!AX36)</f>
        <v/>
      </c>
      <c r="AY36" s="284" t="str">
        <f>IF('Physical Data'!AY36="","",'Physical Data'!AY36)</f>
        <v/>
      </c>
      <c r="AZ36" s="284" t="str">
        <f>IF('Physical Data'!AZ36="","",'Physical Data'!AZ36)</f>
        <v/>
      </c>
      <c r="BA36" s="284" t="str">
        <f>IF('Physical Data'!BA36="","",'Physical Data'!BA36)</f>
        <v/>
      </c>
      <c r="BB36" s="148" t="str">
        <f>IF('Physical Data'!BB36="","",'Physical Data'!BB36)</f>
        <v/>
      </c>
      <c r="BC36" s="284" t="str">
        <f>IF('Physical Data'!BC36="","",'Physical Data'!BC36)</f>
        <v/>
      </c>
      <c r="BD36" s="127" t="str">
        <f t="shared" si="0"/>
        <v/>
      </c>
      <c r="BE36" s="284" t="str">
        <f t="shared" si="5"/>
        <v/>
      </c>
      <c r="BF36" s="284" t="str">
        <f t="shared" si="1"/>
        <v/>
      </c>
      <c r="BG36" s="284" t="str">
        <f t="shared" si="2"/>
        <v/>
      </c>
      <c r="BH36" s="148" t="str">
        <f t="shared" si="3"/>
        <v/>
      </c>
      <c r="BI36" s="311" t="str">
        <f t="shared" si="4"/>
        <v/>
      </c>
      <c r="BJ36" s="16"/>
    </row>
    <row r="37" spans="7:62" ht="20.100000000000001" customHeight="1" x14ac:dyDescent="0.2">
      <c r="G37" s="15"/>
      <c r="H37" s="42" t="str">
        <f>IF('Physical Data'!H37="","",'Physical Data'!H37)</f>
        <v/>
      </c>
      <c r="I37" s="44" t="str">
        <f>IF('Physical Data'!I37="","",'Physical Data'!I37)</f>
        <v/>
      </c>
      <c r="J37" s="43" t="str">
        <f>IF('Physical Data'!J37="","",'Physical Data'!J37)</f>
        <v/>
      </c>
      <c r="K37" s="98" t="str">
        <f>IF('Physical Data'!K37="","",'Physical Data'!K37)</f>
        <v/>
      </c>
      <c r="L37" s="44" t="str">
        <f>IF('Physical Data'!L37="","",'Physical Data'!L37)</f>
        <v/>
      </c>
      <c r="M37" s="187" t="str">
        <f>IF('Physical Data'!M37="","",'Physical Data'!M37)</f>
        <v/>
      </c>
      <c r="N37" s="127" t="str">
        <f>IF('Physical Data'!N37="","",'Physical Data'!N37)</f>
        <v/>
      </c>
      <c r="O37" s="284" t="str">
        <f>IF('Physical Data'!O37="","",'Physical Data'!O37)</f>
        <v/>
      </c>
      <c r="P37" s="284" t="str">
        <f>IF('Physical Data'!P37="","",'Physical Data'!P37)</f>
        <v/>
      </c>
      <c r="Q37" s="284" t="str">
        <f>IF('Physical Data'!Q37="","",'Physical Data'!Q37)</f>
        <v/>
      </c>
      <c r="R37" s="284" t="str">
        <f>IF('Physical Data'!R37="","",'Physical Data'!R37)</f>
        <v/>
      </c>
      <c r="S37" s="148" t="str">
        <f>IF('Physical Data'!S37="","",'Physical Data'!S37)</f>
        <v/>
      </c>
      <c r="T37" s="284" t="str">
        <f>IF('Physical Data'!T37="","",'Physical Data'!T37)</f>
        <v/>
      </c>
      <c r="U37" s="284" t="str">
        <f>IF('Physical Data'!U37="","",'Physical Data'!U37)</f>
        <v/>
      </c>
      <c r="V37" s="284" t="str">
        <f>IF('Physical Data'!V37="","",'Physical Data'!V37)</f>
        <v/>
      </c>
      <c r="W37" s="284" t="str">
        <f>IF('Physical Data'!W37="","",'Physical Data'!W37)</f>
        <v/>
      </c>
      <c r="X37" s="284" t="str">
        <f>IF('Physical Data'!X37="","",'Physical Data'!X37)</f>
        <v/>
      </c>
      <c r="Y37" s="284" t="str">
        <f>IF('Physical Data'!Y37="","",'Physical Data'!Y37)</f>
        <v/>
      </c>
      <c r="Z37" s="284" t="str">
        <f>IF('Physical Data'!Z37="","",'Physical Data'!Z37)</f>
        <v/>
      </c>
      <c r="AA37" s="284" t="str">
        <f>IF('Physical Data'!AA37="","",'Physical Data'!AA37)</f>
        <v/>
      </c>
      <c r="AB37" s="284" t="str">
        <f>IF('Physical Data'!AB37="","",'Physical Data'!AB37)</f>
        <v/>
      </c>
      <c r="AC37" s="284" t="str">
        <f>IF('Physical Data'!AC37="","",'Physical Data'!AC37)</f>
        <v/>
      </c>
      <c r="AD37" s="148" t="str">
        <f>IF('Physical Data'!AD37="","",'Physical Data'!AD37)</f>
        <v/>
      </c>
      <c r="AE37" s="284" t="str">
        <f>IF('Physical Data'!AE37="","",'Physical Data'!AE37)</f>
        <v/>
      </c>
      <c r="AF37" s="284" t="str">
        <f>IF('Physical Data'!AF37="","",'Physical Data'!AF37)</f>
        <v/>
      </c>
      <c r="AG37" s="284" t="str">
        <f>IF('Physical Data'!AG37="","",'Physical Data'!AG37)</f>
        <v/>
      </c>
      <c r="AH37" s="284" t="str">
        <f>IF('Physical Data'!AH37="","",'Physical Data'!AH37)</f>
        <v/>
      </c>
      <c r="AI37" s="284" t="str">
        <f>IF('Physical Data'!AI37="","",'Physical Data'!AI37)</f>
        <v/>
      </c>
      <c r="AJ37" s="284" t="str">
        <f>IF('Physical Data'!AJ37="","",'Physical Data'!AJ37)</f>
        <v/>
      </c>
      <c r="AK37" s="284" t="str">
        <f>IF('Physical Data'!AK37="","",'Physical Data'!AK37)</f>
        <v/>
      </c>
      <c r="AL37" s="284" t="str">
        <f>IF('Physical Data'!AL37="","",'Physical Data'!AL37)</f>
        <v/>
      </c>
      <c r="AM37" s="284" t="str">
        <f>IF('Physical Data'!AM37="","",'Physical Data'!AM37)</f>
        <v/>
      </c>
      <c r="AN37" s="284" t="str">
        <f>IF('Physical Data'!AN37="","",'Physical Data'!AN37)</f>
        <v/>
      </c>
      <c r="AO37" s="284" t="str">
        <f>IF('Physical Data'!AO37="","",'Physical Data'!AO37)</f>
        <v/>
      </c>
      <c r="AP37" s="284" t="str">
        <f>IF('Physical Data'!AP37="","",'Physical Data'!AP37)</f>
        <v/>
      </c>
      <c r="AQ37" s="284" t="str">
        <f>IF('Physical Data'!AQ37="","",'Physical Data'!AQ37)</f>
        <v/>
      </c>
      <c r="AR37" s="284" t="str">
        <f>IF('Physical Data'!AR37="","",'Physical Data'!AR37)</f>
        <v/>
      </c>
      <c r="AS37" s="284" t="str">
        <f>IF('Physical Data'!AS37="","",'Physical Data'!AS37)</f>
        <v/>
      </c>
      <c r="AT37" s="284" t="str">
        <f>IF('Physical Data'!AT37="","",'Physical Data'!AT37)</f>
        <v/>
      </c>
      <c r="AU37" s="284" t="str">
        <f>IF('Physical Data'!AU37="","",'Physical Data'!AU37)</f>
        <v/>
      </c>
      <c r="AV37" s="284" t="str">
        <f>IF('Physical Data'!AV37="","",'Physical Data'!AV37)</f>
        <v/>
      </c>
      <c r="AW37" s="284" t="str">
        <f>IF('Physical Data'!AW37="","",'Physical Data'!AW37)</f>
        <v/>
      </c>
      <c r="AX37" s="284" t="str">
        <f>IF('Physical Data'!AX37="","",'Physical Data'!AX37)</f>
        <v/>
      </c>
      <c r="AY37" s="284" t="str">
        <f>IF('Physical Data'!AY37="","",'Physical Data'!AY37)</f>
        <v/>
      </c>
      <c r="AZ37" s="284" t="str">
        <f>IF('Physical Data'!AZ37="","",'Physical Data'!AZ37)</f>
        <v/>
      </c>
      <c r="BA37" s="284" t="str">
        <f>IF('Physical Data'!BA37="","",'Physical Data'!BA37)</f>
        <v/>
      </c>
      <c r="BB37" s="148" t="str">
        <f>IF('Physical Data'!BB37="","",'Physical Data'!BB37)</f>
        <v/>
      </c>
      <c r="BC37" s="284" t="str">
        <f>IF('Physical Data'!BC37="","",'Physical Data'!BC37)</f>
        <v/>
      </c>
      <c r="BD37" s="127" t="str">
        <f t="shared" si="0"/>
        <v/>
      </c>
      <c r="BE37" s="284" t="str">
        <f t="shared" si="5"/>
        <v/>
      </c>
      <c r="BF37" s="284" t="str">
        <f t="shared" si="1"/>
        <v/>
      </c>
      <c r="BG37" s="284" t="str">
        <f t="shared" si="2"/>
        <v/>
      </c>
      <c r="BH37" s="148" t="str">
        <f t="shared" si="3"/>
        <v/>
      </c>
      <c r="BI37" s="311" t="str">
        <f t="shared" si="4"/>
        <v/>
      </c>
      <c r="BJ37" s="16"/>
    </row>
    <row r="38" spans="7:62" ht="20.100000000000001" customHeight="1" thickBot="1" x14ac:dyDescent="0.25">
      <c r="G38" s="15"/>
      <c r="H38" s="47" t="str">
        <f>IF('Physical Data'!H38="","",'Physical Data'!H38)</f>
        <v/>
      </c>
      <c r="I38" s="49" t="str">
        <f>IF('Physical Data'!I38="","",'Physical Data'!I38)</f>
        <v/>
      </c>
      <c r="J38" s="48" t="str">
        <f>IF('Physical Data'!J38="","",'Physical Data'!J38)</f>
        <v/>
      </c>
      <c r="K38" s="108" t="str">
        <f>IF('Physical Data'!K38="","",'Physical Data'!K38)</f>
        <v/>
      </c>
      <c r="L38" s="49" t="str">
        <f>IF('Physical Data'!L38="","",'Physical Data'!L38)</f>
        <v/>
      </c>
      <c r="M38" s="210" t="str">
        <f>IF('Physical Data'!M38="","",'Physical Data'!M38)</f>
        <v/>
      </c>
      <c r="N38" s="128" t="str">
        <f>IF('Physical Data'!N38="","",'Physical Data'!N38)</f>
        <v/>
      </c>
      <c r="O38" s="286" t="str">
        <f>IF('Physical Data'!O38="","",'Physical Data'!O38)</f>
        <v/>
      </c>
      <c r="P38" s="286" t="str">
        <f>IF('Physical Data'!P38="","",'Physical Data'!P38)</f>
        <v/>
      </c>
      <c r="Q38" s="286" t="str">
        <f>IF('Physical Data'!Q38="","",'Physical Data'!Q38)</f>
        <v/>
      </c>
      <c r="R38" s="286" t="str">
        <f>IF('Physical Data'!R38="","",'Physical Data'!R38)</f>
        <v/>
      </c>
      <c r="S38" s="149" t="str">
        <f>IF('Physical Data'!S38="","",'Physical Data'!S38)</f>
        <v/>
      </c>
      <c r="T38" s="286" t="str">
        <f>IF('Physical Data'!T38="","",'Physical Data'!T38)</f>
        <v/>
      </c>
      <c r="U38" s="286" t="str">
        <f>IF('Physical Data'!U38="","",'Physical Data'!U38)</f>
        <v/>
      </c>
      <c r="V38" s="286" t="str">
        <f>IF('Physical Data'!V38="","",'Physical Data'!V38)</f>
        <v/>
      </c>
      <c r="W38" s="286" t="str">
        <f>IF('Physical Data'!W38="","",'Physical Data'!W38)</f>
        <v/>
      </c>
      <c r="X38" s="286" t="str">
        <f>IF('Physical Data'!X38="","",'Physical Data'!X38)</f>
        <v/>
      </c>
      <c r="Y38" s="286" t="str">
        <f>IF('Physical Data'!Y38="","",'Physical Data'!Y38)</f>
        <v/>
      </c>
      <c r="Z38" s="286" t="str">
        <f>IF('Physical Data'!Z38="","",'Physical Data'!Z38)</f>
        <v/>
      </c>
      <c r="AA38" s="286" t="str">
        <f>IF('Physical Data'!AA38="","",'Physical Data'!AA38)</f>
        <v/>
      </c>
      <c r="AB38" s="286" t="str">
        <f>IF('Physical Data'!AB38="","",'Physical Data'!AB38)</f>
        <v/>
      </c>
      <c r="AC38" s="286" t="str">
        <f>IF('Physical Data'!AC38="","",'Physical Data'!AC38)</f>
        <v/>
      </c>
      <c r="AD38" s="149" t="str">
        <f>IF('Physical Data'!AD38="","",'Physical Data'!AD38)</f>
        <v/>
      </c>
      <c r="AE38" s="286" t="str">
        <f>IF('Physical Data'!AE38="","",'Physical Data'!AE38)</f>
        <v/>
      </c>
      <c r="AF38" s="286" t="str">
        <f>IF('Physical Data'!AF38="","",'Physical Data'!AF38)</f>
        <v/>
      </c>
      <c r="AG38" s="286" t="str">
        <f>IF('Physical Data'!AG38="","",'Physical Data'!AG38)</f>
        <v/>
      </c>
      <c r="AH38" s="286" t="str">
        <f>IF('Physical Data'!AH38="","",'Physical Data'!AH38)</f>
        <v/>
      </c>
      <c r="AI38" s="286" t="str">
        <f>IF('Physical Data'!AI38="","",'Physical Data'!AI38)</f>
        <v/>
      </c>
      <c r="AJ38" s="286" t="str">
        <f>IF('Physical Data'!AJ38="","",'Physical Data'!AJ38)</f>
        <v/>
      </c>
      <c r="AK38" s="286" t="str">
        <f>IF('Physical Data'!AK38="","",'Physical Data'!AK38)</f>
        <v/>
      </c>
      <c r="AL38" s="286" t="str">
        <f>IF('Physical Data'!AL38="","",'Physical Data'!AL38)</f>
        <v/>
      </c>
      <c r="AM38" s="286" t="str">
        <f>IF('Physical Data'!AM38="","",'Physical Data'!AM38)</f>
        <v/>
      </c>
      <c r="AN38" s="286" t="str">
        <f>IF('Physical Data'!AN38="","",'Physical Data'!AN38)</f>
        <v/>
      </c>
      <c r="AO38" s="286" t="str">
        <f>IF('Physical Data'!AO38="","",'Physical Data'!AO38)</f>
        <v/>
      </c>
      <c r="AP38" s="286" t="str">
        <f>IF('Physical Data'!AP38="","",'Physical Data'!AP38)</f>
        <v/>
      </c>
      <c r="AQ38" s="286" t="str">
        <f>IF('Physical Data'!AQ38="","",'Physical Data'!AQ38)</f>
        <v/>
      </c>
      <c r="AR38" s="286" t="str">
        <f>IF('Physical Data'!AR38="","",'Physical Data'!AR38)</f>
        <v/>
      </c>
      <c r="AS38" s="286" t="str">
        <f>IF('Physical Data'!AS38="","",'Physical Data'!AS38)</f>
        <v/>
      </c>
      <c r="AT38" s="286" t="str">
        <f>IF('Physical Data'!AT38="","",'Physical Data'!AT38)</f>
        <v/>
      </c>
      <c r="AU38" s="286" t="str">
        <f>IF('Physical Data'!AU38="","",'Physical Data'!AU38)</f>
        <v/>
      </c>
      <c r="AV38" s="286" t="str">
        <f>IF('Physical Data'!AV38="","",'Physical Data'!AV38)</f>
        <v/>
      </c>
      <c r="AW38" s="286" t="str">
        <f>IF('Physical Data'!AW38="","",'Physical Data'!AW38)</f>
        <v/>
      </c>
      <c r="AX38" s="286" t="str">
        <f>IF('Physical Data'!AX38="","",'Physical Data'!AX38)</f>
        <v/>
      </c>
      <c r="AY38" s="286" t="str">
        <f>IF('Physical Data'!AY38="","",'Physical Data'!AY38)</f>
        <v/>
      </c>
      <c r="AZ38" s="286" t="str">
        <f>IF('Physical Data'!AZ38="","",'Physical Data'!AZ38)</f>
        <v/>
      </c>
      <c r="BA38" s="286" t="str">
        <f>IF('Physical Data'!BA38="","",'Physical Data'!BA38)</f>
        <v/>
      </c>
      <c r="BB38" s="149" t="str">
        <f>IF('Physical Data'!BB38="","",'Physical Data'!BB38)</f>
        <v/>
      </c>
      <c r="BC38" s="286" t="str">
        <f>IF('Physical Data'!BC38="","",'Physical Data'!BC38)</f>
        <v/>
      </c>
      <c r="BD38" s="128" t="str">
        <f t="shared" si="0"/>
        <v/>
      </c>
      <c r="BE38" s="286" t="str">
        <f t="shared" si="5"/>
        <v/>
      </c>
      <c r="BF38" s="286" t="str">
        <f t="shared" si="1"/>
        <v/>
      </c>
      <c r="BG38" s="286" t="str">
        <f t="shared" si="2"/>
        <v/>
      </c>
      <c r="BH38" s="149" t="str">
        <f t="shared" si="3"/>
        <v/>
      </c>
      <c r="BI38" s="312" t="str">
        <f t="shared" si="4"/>
        <v/>
      </c>
      <c r="BJ38" s="16"/>
    </row>
    <row r="39" spans="7:62" ht="20.100000000000001" customHeight="1" thickBot="1" x14ac:dyDescent="0.25">
      <c r="G39" s="15"/>
      <c r="H39" s="82"/>
      <c r="I39" s="82"/>
      <c r="J39" s="82"/>
      <c r="K39" s="82"/>
      <c r="L39" s="82"/>
      <c r="M39" s="82"/>
      <c r="N39" s="154"/>
      <c r="O39" s="154"/>
      <c r="P39" s="154"/>
      <c r="Q39" s="154"/>
      <c r="R39" s="420"/>
      <c r="S39" s="154"/>
      <c r="T39" s="154"/>
      <c r="U39" s="154"/>
      <c r="V39" s="154"/>
      <c r="W39" s="154"/>
      <c r="X39" s="420"/>
      <c r="Y39" s="154"/>
      <c r="Z39" s="154"/>
      <c r="AA39" s="154"/>
      <c r="AB39" s="154"/>
      <c r="AC39" s="420"/>
      <c r="AD39" s="154"/>
      <c r="AE39" s="154"/>
      <c r="AF39" s="154"/>
      <c r="AG39" s="154"/>
      <c r="AH39" s="154"/>
      <c r="AI39" s="420"/>
      <c r="AJ39" s="154"/>
      <c r="AK39" s="154"/>
      <c r="AL39" s="154"/>
      <c r="AM39" s="420"/>
      <c r="AN39" s="420"/>
      <c r="AO39" s="420"/>
      <c r="AP39" s="420"/>
      <c r="AQ39" s="420"/>
      <c r="AR39" s="420"/>
      <c r="AS39" s="420"/>
      <c r="AT39" s="420"/>
      <c r="AU39" s="420"/>
      <c r="AV39" s="420"/>
      <c r="AW39" s="154"/>
      <c r="AX39" s="154"/>
      <c r="AY39" s="154"/>
      <c r="AZ39" s="154"/>
      <c r="BA39" s="420"/>
      <c r="BB39" s="154"/>
      <c r="BC39" s="154"/>
      <c r="BD39" s="154"/>
      <c r="BE39" s="154"/>
      <c r="BF39" s="154"/>
      <c r="BG39" s="420"/>
      <c r="BH39" s="154"/>
      <c r="BI39" s="154"/>
      <c r="BJ39" s="16"/>
    </row>
    <row r="40" spans="7:62" ht="24.75" customHeight="1" thickBot="1" x14ac:dyDescent="0.25">
      <c r="G40" s="15"/>
      <c r="H40" s="486" t="s">
        <v>418</v>
      </c>
      <c r="I40" s="487"/>
      <c r="J40" s="487"/>
      <c r="K40" s="488"/>
      <c r="L40" s="109">
        <f t="shared" ref="L40:BI40" si="6">IF(COUNT(L9:L38)&lt;1,"", AVERAGE(L9:L38))</f>
        <v>35.254444070187155</v>
      </c>
      <c r="M40" s="84" t="str">
        <f t="shared" si="6"/>
        <v/>
      </c>
      <c r="N40" s="298">
        <f t="shared" si="6"/>
        <v>0</v>
      </c>
      <c r="O40" s="299">
        <f t="shared" si="6"/>
        <v>0</v>
      </c>
      <c r="P40" s="299">
        <f t="shared" si="6"/>
        <v>0</v>
      </c>
      <c r="Q40" s="299">
        <f t="shared" si="6"/>
        <v>0</v>
      </c>
      <c r="R40" s="317">
        <f t="shared" si="6"/>
        <v>0</v>
      </c>
      <c r="S40" s="317">
        <f t="shared" si="6"/>
        <v>0</v>
      </c>
      <c r="T40" s="299">
        <f t="shared" si="6"/>
        <v>2.4091828192055978E-2</v>
      </c>
      <c r="U40" s="299">
        <f t="shared" si="6"/>
        <v>2.42403378280917E-2</v>
      </c>
      <c r="V40" s="299">
        <f t="shared" si="6"/>
        <v>4.2036460698542992E-2</v>
      </c>
      <c r="W40" s="299">
        <f t="shared" si="6"/>
        <v>3.8590565766073504E-2</v>
      </c>
      <c r="X40" s="317">
        <f t="shared" si="6"/>
        <v>7.5407381707245924E-2</v>
      </c>
      <c r="Y40" s="299">
        <f t="shared" si="6"/>
        <v>0.19903450055651375</v>
      </c>
      <c r="Z40" s="299">
        <f t="shared" si="6"/>
        <v>0.38109966146737567</v>
      </c>
      <c r="AA40" s="299">
        <f t="shared" si="6"/>
        <v>0.56063331568468799</v>
      </c>
      <c r="AB40" s="299">
        <f t="shared" si="6"/>
        <v>0.63190237447939168</v>
      </c>
      <c r="AC40" s="317">
        <f t="shared" si="6"/>
        <v>0.79801248591032503</v>
      </c>
      <c r="AD40" s="317">
        <f t="shared" si="6"/>
        <v>2.7997287881474433</v>
      </c>
      <c r="AE40" s="299">
        <f t="shared" si="6"/>
        <v>3.9206117451067337</v>
      </c>
      <c r="AF40" s="299">
        <f t="shared" si="6"/>
        <v>4.3877959562130862</v>
      </c>
      <c r="AG40" s="299">
        <f t="shared" si="6"/>
        <v>5.4587612626723736</v>
      </c>
      <c r="AH40" s="299">
        <f t="shared" si="6"/>
        <v>6.6257390887214465</v>
      </c>
      <c r="AI40" s="317">
        <f t="shared" si="6"/>
        <v>7.9546470773618436</v>
      </c>
      <c r="AJ40" s="299">
        <f t="shared" si="6"/>
        <v>8.7287125878648304</v>
      </c>
      <c r="AK40" s="299">
        <f t="shared" si="6"/>
        <v>9.2494987928533519</v>
      </c>
      <c r="AL40" s="299">
        <f t="shared" si="6"/>
        <v>9.4787291747623232</v>
      </c>
      <c r="AM40" s="317">
        <f t="shared" si="6"/>
        <v>8.8070490759861695</v>
      </c>
      <c r="AN40" s="317">
        <f t="shared" si="6"/>
        <v>7.5545454204584566</v>
      </c>
      <c r="AO40" s="317">
        <f t="shared" si="6"/>
        <v>6.0329967906009143</v>
      </c>
      <c r="AP40" s="317">
        <f t="shared" si="6"/>
        <v>4.4590231859196043</v>
      </c>
      <c r="AQ40" s="317">
        <f t="shared" si="6"/>
        <v>3.1636228858894744</v>
      </c>
      <c r="AR40" s="317">
        <f t="shared" si="6"/>
        <v>2.2005587389792507</v>
      </c>
      <c r="AS40" s="317">
        <f t="shared" si="6"/>
        <v>1.5227190523592995</v>
      </c>
      <c r="AT40" s="317">
        <f t="shared" si="6"/>
        <v>1.1217747981240833</v>
      </c>
      <c r="AU40" s="317">
        <f t="shared" si="6"/>
        <v>0.91937817338140693</v>
      </c>
      <c r="AV40" s="317">
        <f t="shared" si="6"/>
        <v>0.80103958086851668</v>
      </c>
      <c r="AW40" s="299">
        <f t="shared" si="6"/>
        <v>0.69049899463335807</v>
      </c>
      <c r="AX40" s="299">
        <f t="shared" si="6"/>
        <v>0.5459304992074675</v>
      </c>
      <c r="AY40" s="299">
        <f t="shared" si="6"/>
        <v>0.41386828799036152</v>
      </c>
      <c r="AZ40" s="299">
        <f t="shared" si="6"/>
        <v>0.26319266934649921</v>
      </c>
      <c r="BA40" s="317">
        <f t="shared" si="6"/>
        <v>0.10885223992511513</v>
      </c>
      <c r="BB40" s="317">
        <f t="shared" si="6"/>
        <v>1.4646549298615287E-2</v>
      </c>
      <c r="BC40" s="299">
        <f t="shared" si="6"/>
        <v>1.0296710376680332E-3</v>
      </c>
      <c r="BD40" s="298">
        <f t="shared" si="6"/>
        <v>0.12895919248476417</v>
      </c>
      <c r="BE40" s="299">
        <f t="shared" si="6"/>
        <v>19.212987471945176</v>
      </c>
      <c r="BF40" s="299">
        <f t="shared" si="6"/>
        <v>1.2161748594158233</v>
      </c>
      <c r="BG40" s="317">
        <f t="shared" si="6"/>
        <v>1.4299148603897165</v>
      </c>
      <c r="BH40" s="317">
        <f t="shared" si="6"/>
        <v>16.566897752139635</v>
      </c>
      <c r="BI40" s="313">
        <f t="shared" si="6"/>
        <v>80.658053335570088</v>
      </c>
      <c r="BJ40" s="16"/>
    </row>
    <row r="41" spans="7:62" ht="20.100000000000001" customHeight="1" thickBot="1" x14ac:dyDescent="0.25">
      <c r="G41" s="2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99"/>
      <c r="BE41" s="99"/>
      <c r="BF41" s="99"/>
      <c r="BG41" s="99"/>
      <c r="BH41" s="99"/>
      <c r="BI41" s="99"/>
      <c r="BJ41" s="18"/>
    </row>
  </sheetData>
  <sheetProtection password="D3E8" sheet="1" objects="1" scenarios="1"/>
  <mergeCells count="14">
    <mergeCell ref="BG7:BG8"/>
    <mergeCell ref="BH7:BH8"/>
    <mergeCell ref="BI7:BI8"/>
    <mergeCell ref="BD6:BI6"/>
    <mergeCell ref="H40:K40"/>
    <mergeCell ref="J6:J8"/>
    <mergeCell ref="H6:H8"/>
    <mergeCell ref="I6:I8"/>
    <mergeCell ref="K6:K8"/>
    <mergeCell ref="L6:L8"/>
    <mergeCell ref="M6:M8"/>
    <mergeCell ref="BD7:BD8"/>
    <mergeCell ref="BE7:BE8"/>
    <mergeCell ref="BF7:B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878A15"/>
  </sheetPr>
  <dimension ref="A1:CL610"/>
  <sheetViews>
    <sheetView zoomScale="70" zoomScaleNormal="70" workbookViewId="0">
      <selection activeCell="A2" sqref="A2"/>
    </sheetView>
  </sheetViews>
  <sheetFormatPr defaultRowHeight="20.100000000000001" customHeight="1" x14ac:dyDescent="0.2"/>
  <cols>
    <col min="1" max="2" width="8.88671875" style="182"/>
    <col min="3" max="44" width="8.88671875" style="409"/>
    <col min="45" max="16384" width="8.88671875" style="182"/>
  </cols>
  <sheetData>
    <row r="1" spans="1:44" ht="20.100000000000001" customHeight="1" x14ac:dyDescent="0.2">
      <c r="A1" s="409"/>
      <c r="B1" s="409"/>
      <c r="AQ1" s="182"/>
      <c r="AR1" s="182"/>
    </row>
    <row r="2" spans="1:44" ht="20.100000000000001" customHeight="1" x14ac:dyDescent="0.2">
      <c r="A2" s="409"/>
      <c r="B2" s="409"/>
      <c r="AQ2" s="182"/>
      <c r="AR2" s="182"/>
    </row>
    <row r="3" spans="1:44" ht="20.100000000000001" customHeight="1" x14ac:dyDescent="0.2">
      <c r="A3" s="409"/>
      <c r="B3" s="409"/>
      <c r="AQ3" s="182"/>
      <c r="AR3" s="182"/>
    </row>
    <row r="4" spans="1:44" ht="20.100000000000001" customHeight="1" x14ac:dyDescent="0.2">
      <c r="A4" s="409"/>
      <c r="B4" s="409"/>
      <c r="AQ4" s="182"/>
      <c r="AR4" s="182"/>
    </row>
    <row r="5" spans="1:44" ht="20.100000000000001" customHeight="1" x14ac:dyDescent="0.2">
      <c r="A5" s="409"/>
      <c r="B5" s="409"/>
      <c r="AQ5" s="182"/>
      <c r="AR5" s="182"/>
    </row>
    <row r="6" spans="1:44" ht="20.100000000000001" customHeight="1" x14ac:dyDescent="0.2">
      <c r="A6" s="409"/>
      <c r="B6" s="409"/>
      <c r="AQ6" s="182"/>
      <c r="AR6" s="182"/>
    </row>
    <row r="7" spans="1:44" ht="20.100000000000001" customHeight="1" x14ac:dyDescent="0.2">
      <c r="A7" s="409"/>
      <c r="B7" s="409"/>
      <c r="AQ7" s="182"/>
      <c r="AR7" s="182"/>
    </row>
    <row r="8" spans="1:44" ht="20.100000000000001" customHeight="1" x14ac:dyDescent="0.2">
      <c r="A8" s="409"/>
      <c r="B8" s="409"/>
      <c r="AQ8" s="182"/>
      <c r="AR8" s="182"/>
    </row>
    <row r="9" spans="1:44" ht="20.100000000000001" customHeight="1" x14ac:dyDescent="0.2">
      <c r="A9" s="409"/>
      <c r="B9" s="409"/>
      <c r="AQ9" s="182"/>
      <c r="AR9" s="182"/>
    </row>
    <row r="10" spans="1:44" ht="20.100000000000001" customHeight="1" x14ac:dyDescent="0.2">
      <c r="A10" s="409"/>
      <c r="B10" s="409"/>
      <c r="AQ10" s="182"/>
      <c r="AR10" s="182"/>
    </row>
    <row r="11" spans="1:44" ht="20.100000000000001" customHeight="1" x14ac:dyDescent="0.2">
      <c r="A11" s="409"/>
      <c r="B11" s="409"/>
      <c r="AQ11" s="182"/>
      <c r="AR11" s="182"/>
    </row>
    <row r="12" spans="1:44" ht="20.100000000000001" customHeight="1" x14ac:dyDescent="0.2">
      <c r="A12" s="409"/>
      <c r="B12" s="409"/>
      <c r="AQ12" s="182"/>
      <c r="AR12" s="182"/>
    </row>
    <row r="13" spans="1:44" ht="20.100000000000001" customHeight="1" x14ac:dyDescent="0.2">
      <c r="A13" s="409"/>
      <c r="B13" s="409"/>
      <c r="AQ13" s="182"/>
      <c r="AR13" s="182"/>
    </row>
    <row r="14" spans="1:44" ht="20.100000000000001" customHeight="1" x14ac:dyDescent="0.2">
      <c r="A14" s="409"/>
      <c r="B14" s="409"/>
      <c r="AQ14" s="182"/>
      <c r="AR14" s="182"/>
    </row>
    <row r="15" spans="1:44" ht="20.100000000000001" customHeight="1" x14ac:dyDescent="0.2">
      <c r="A15" s="409"/>
      <c r="B15" s="409"/>
      <c r="AQ15" s="182"/>
      <c r="AR15" s="182"/>
    </row>
    <row r="16" spans="1:44" ht="20.100000000000001" customHeight="1" x14ac:dyDescent="0.2">
      <c r="A16" s="409"/>
      <c r="B16" s="409"/>
      <c r="AQ16" s="182"/>
      <c r="AR16" s="182"/>
    </row>
    <row r="17" spans="1:44" ht="20.100000000000001" customHeight="1" x14ac:dyDescent="0.2">
      <c r="A17" s="409"/>
      <c r="B17" s="409"/>
      <c r="AQ17" s="182"/>
      <c r="AR17" s="182"/>
    </row>
    <row r="18" spans="1:44" ht="20.100000000000001" customHeight="1" x14ac:dyDescent="0.2">
      <c r="A18" s="409"/>
      <c r="B18" s="409"/>
      <c r="AQ18" s="182"/>
      <c r="AR18" s="182"/>
    </row>
    <row r="19" spans="1:44" ht="20.100000000000001" customHeight="1" x14ac:dyDescent="0.2">
      <c r="A19" s="409"/>
      <c r="B19" s="409"/>
      <c r="AQ19" s="182"/>
      <c r="AR19" s="182"/>
    </row>
    <row r="20" spans="1:44" ht="20.100000000000001" customHeight="1" x14ac:dyDescent="0.2">
      <c r="A20" s="409"/>
      <c r="B20" s="409"/>
      <c r="AQ20" s="182"/>
      <c r="AR20" s="182"/>
    </row>
    <row r="21" spans="1:44" ht="20.100000000000001" customHeight="1" x14ac:dyDescent="0.2">
      <c r="A21" s="409"/>
      <c r="B21" s="409"/>
      <c r="AQ21" s="182"/>
      <c r="AR21" s="182"/>
    </row>
    <row r="22" spans="1:44" ht="20.100000000000001" customHeight="1" x14ac:dyDescent="0.2">
      <c r="A22" s="409"/>
      <c r="B22" s="409"/>
      <c r="AQ22" s="182"/>
      <c r="AR22" s="182"/>
    </row>
    <row r="23" spans="1:44" ht="20.100000000000001" customHeight="1" x14ac:dyDescent="0.2">
      <c r="A23" s="409"/>
      <c r="B23" s="409"/>
      <c r="AQ23" s="182"/>
      <c r="AR23" s="182"/>
    </row>
    <row r="24" spans="1:44" ht="20.100000000000001" customHeight="1" x14ac:dyDescent="0.2">
      <c r="A24" s="409"/>
      <c r="B24" s="409"/>
      <c r="AQ24" s="182"/>
      <c r="AR24" s="182"/>
    </row>
    <row r="25" spans="1:44" ht="20.100000000000001" customHeight="1" x14ac:dyDescent="0.2">
      <c r="A25" s="409"/>
      <c r="B25" s="409"/>
      <c r="AQ25" s="182"/>
      <c r="AR25" s="182"/>
    </row>
    <row r="26" spans="1:44" ht="20.100000000000001" customHeight="1" x14ac:dyDescent="0.2">
      <c r="A26" s="409"/>
      <c r="B26" s="409"/>
      <c r="AQ26" s="182"/>
      <c r="AR26" s="182"/>
    </row>
    <row r="27" spans="1:44" ht="20.100000000000001" customHeight="1" x14ac:dyDescent="0.2">
      <c r="A27" s="409"/>
      <c r="B27" s="409"/>
      <c r="AQ27" s="182"/>
      <c r="AR27" s="182"/>
    </row>
    <row r="28" spans="1:44" ht="20.100000000000001" customHeight="1" x14ac:dyDescent="0.2">
      <c r="A28" s="409"/>
      <c r="B28" s="409"/>
      <c r="AQ28" s="182"/>
      <c r="AR28" s="182"/>
    </row>
    <row r="29" spans="1:44" ht="20.100000000000001" customHeight="1" x14ac:dyDescent="0.2">
      <c r="A29" s="409"/>
      <c r="B29" s="409"/>
      <c r="AQ29" s="182"/>
      <c r="AR29" s="182"/>
    </row>
    <row r="30" spans="1:44" ht="20.100000000000001" customHeight="1" x14ac:dyDescent="0.2">
      <c r="A30" s="409"/>
      <c r="B30" s="409"/>
      <c r="AQ30" s="182"/>
      <c r="AR30" s="182"/>
    </row>
    <row r="31" spans="1:44" ht="20.100000000000001" customHeight="1" x14ac:dyDescent="0.2">
      <c r="A31" s="409"/>
      <c r="B31" s="409"/>
      <c r="AQ31" s="182"/>
      <c r="AR31" s="182"/>
    </row>
    <row r="32" spans="1:44" ht="20.100000000000001" customHeight="1" x14ac:dyDescent="0.2">
      <c r="A32" s="409"/>
      <c r="B32" s="409"/>
      <c r="AQ32" s="182"/>
      <c r="AR32" s="182"/>
    </row>
    <row r="33" spans="1:44" ht="20.100000000000001" customHeight="1" x14ac:dyDescent="0.2">
      <c r="A33" s="409"/>
      <c r="B33" s="409"/>
      <c r="AQ33" s="182"/>
      <c r="AR33" s="182"/>
    </row>
    <row r="34" spans="1:44" ht="20.100000000000001" customHeight="1" x14ac:dyDescent="0.2">
      <c r="A34" s="409"/>
      <c r="B34" s="409"/>
      <c r="AQ34" s="182"/>
      <c r="AR34" s="182"/>
    </row>
    <row r="35" spans="1:44" ht="20.100000000000001" customHeight="1" x14ac:dyDescent="0.2">
      <c r="A35" s="409"/>
      <c r="B35" s="409"/>
      <c r="AQ35" s="182"/>
      <c r="AR35" s="182"/>
    </row>
    <row r="36" spans="1:44" ht="20.100000000000001" customHeight="1" x14ac:dyDescent="0.2">
      <c r="A36" s="409"/>
      <c r="B36" s="409"/>
      <c r="AQ36" s="182"/>
      <c r="AR36" s="182"/>
    </row>
    <row r="37" spans="1:44" ht="20.100000000000001" customHeight="1" x14ac:dyDescent="0.2">
      <c r="A37" s="409"/>
      <c r="B37" s="409"/>
      <c r="AQ37" s="182"/>
      <c r="AR37" s="182"/>
    </row>
    <row r="38" spans="1:44" ht="20.100000000000001" customHeight="1" x14ac:dyDescent="0.2">
      <c r="A38" s="409"/>
      <c r="B38" s="409"/>
      <c r="AQ38" s="182"/>
      <c r="AR38" s="182"/>
    </row>
    <row r="39" spans="1:44" ht="20.100000000000001" customHeight="1" x14ac:dyDescent="0.2">
      <c r="A39" s="409"/>
      <c r="B39" s="409"/>
      <c r="AQ39" s="182"/>
      <c r="AR39" s="182"/>
    </row>
    <row r="40" spans="1:44" ht="20.100000000000001" customHeight="1" x14ac:dyDescent="0.2">
      <c r="A40" s="409"/>
      <c r="B40" s="409"/>
      <c r="AQ40" s="182"/>
      <c r="AR40" s="182"/>
    </row>
    <row r="41" spans="1:44" ht="20.100000000000001" customHeight="1" x14ac:dyDescent="0.2">
      <c r="A41" s="409"/>
      <c r="B41" s="409"/>
      <c r="AQ41" s="182"/>
      <c r="AR41" s="182"/>
    </row>
    <row r="42" spans="1:44" ht="20.100000000000001" customHeight="1" x14ac:dyDescent="0.2">
      <c r="A42" s="409"/>
      <c r="B42" s="409"/>
      <c r="AQ42" s="182"/>
      <c r="AR42" s="182"/>
    </row>
    <row r="43" spans="1:44" ht="20.100000000000001" customHeight="1" x14ac:dyDescent="0.2">
      <c r="A43" s="409"/>
      <c r="B43" s="409"/>
      <c r="AQ43" s="182"/>
      <c r="AR43" s="182"/>
    </row>
    <row r="44" spans="1:44" ht="20.100000000000001" customHeight="1" x14ac:dyDescent="0.2">
      <c r="A44" s="409"/>
      <c r="B44" s="409"/>
      <c r="AQ44" s="182"/>
      <c r="AR44" s="182"/>
    </row>
    <row r="45" spans="1:44" ht="20.100000000000001" customHeight="1" x14ac:dyDescent="0.2">
      <c r="A45" s="409"/>
      <c r="B45" s="409"/>
      <c r="AQ45" s="182"/>
      <c r="AR45" s="182"/>
    </row>
    <row r="46" spans="1:44" ht="20.100000000000001" customHeight="1" x14ac:dyDescent="0.2">
      <c r="A46" s="409"/>
      <c r="B46" s="409"/>
      <c r="AQ46" s="182"/>
      <c r="AR46" s="182"/>
    </row>
    <row r="47" spans="1:44" ht="20.100000000000001" customHeight="1" x14ac:dyDescent="0.2">
      <c r="A47" s="409"/>
      <c r="B47" s="409"/>
      <c r="AQ47" s="182"/>
      <c r="AR47" s="182"/>
    </row>
    <row r="48" spans="1:44" ht="20.100000000000001" customHeight="1" x14ac:dyDescent="0.2">
      <c r="A48" s="409"/>
      <c r="B48" s="409"/>
      <c r="AQ48" s="182"/>
      <c r="AR48" s="182"/>
    </row>
    <row r="49" spans="1:44" ht="20.100000000000001" customHeight="1" x14ac:dyDescent="0.2">
      <c r="A49" s="409"/>
      <c r="B49" s="409"/>
      <c r="AQ49" s="182"/>
      <c r="AR49" s="182"/>
    </row>
    <row r="50" spans="1:44" ht="20.100000000000001" customHeight="1" x14ac:dyDescent="0.2">
      <c r="A50" s="409"/>
      <c r="B50" s="409"/>
      <c r="AQ50" s="182"/>
      <c r="AR50" s="182"/>
    </row>
    <row r="51" spans="1:44" ht="20.100000000000001" customHeight="1" x14ac:dyDescent="0.2">
      <c r="A51" s="409"/>
      <c r="B51" s="409"/>
      <c r="AQ51" s="182"/>
      <c r="AR51" s="182"/>
    </row>
    <row r="52" spans="1:44" ht="20.100000000000001" customHeight="1" x14ac:dyDescent="0.2">
      <c r="A52" s="409"/>
      <c r="B52" s="409"/>
      <c r="AQ52" s="182"/>
      <c r="AR52" s="182"/>
    </row>
    <row r="53" spans="1:44" ht="20.100000000000001" customHeight="1" x14ac:dyDescent="0.2">
      <c r="A53" s="409"/>
      <c r="B53" s="409"/>
      <c r="AQ53" s="182"/>
      <c r="AR53" s="182"/>
    </row>
    <row r="54" spans="1:44" ht="20.100000000000001" customHeight="1" x14ac:dyDescent="0.2">
      <c r="A54" s="409"/>
      <c r="B54" s="409"/>
      <c r="AQ54" s="182"/>
      <c r="AR54" s="182"/>
    </row>
    <row r="55" spans="1:44" ht="20.100000000000001" customHeight="1" x14ac:dyDescent="0.2">
      <c r="A55" s="409"/>
      <c r="B55" s="409"/>
      <c r="AQ55" s="182"/>
      <c r="AR55" s="182"/>
    </row>
    <row r="56" spans="1:44" ht="20.100000000000001" customHeight="1" x14ac:dyDescent="0.2">
      <c r="A56" s="409"/>
      <c r="B56" s="409"/>
      <c r="AQ56" s="182"/>
      <c r="AR56" s="182"/>
    </row>
    <row r="57" spans="1:44" ht="20.100000000000001" customHeight="1" x14ac:dyDescent="0.2">
      <c r="A57" s="409"/>
      <c r="B57" s="409"/>
      <c r="AQ57" s="182"/>
      <c r="AR57" s="182"/>
    </row>
    <row r="58" spans="1:44" ht="20.100000000000001" customHeight="1" x14ac:dyDescent="0.2">
      <c r="A58" s="409"/>
      <c r="B58" s="409"/>
      <c r="AQ58" s="182"/>
      <c r="AR58" s="182"/>
    </row>
    <row r="59" spans="1:44" ht="20.100000000000001" customHeight="1" x14ac:dyDescent="0.2">
      <c r="A59" s="409"/>
      <c r="B59" s="409"/>
      <c r="AQ59" s="182"/>
      <c r="AR59" s="182"/>
    </row>
    <row r="60" spans="1:44" ht="20.100000000000001" customHeight="1" x14ac:dyDescent="0.2">
      <c r="A60" s="409"/>
      <c r="B60" s="409"/>
      <c r="AQ60" s="182"/>
      <c r="AR60" s="182"/>
    </row>
    <row r="61" spans="1:44" ht="20.100000000000001" customHeight="1" x14ac:dyDescent="0.2">
      <c r="A61" s="409"/>
      <c r="B61" s="409"/>
      <c r="AQ61" s="182"/>
      <c r="AR61" s="182"/>
    </row>
    <row r="62" spans="1:44" ht="20.100000000000001" customHeight="1" x14ac:dyDescent="0.2">
      <c r="A62" s="409"/>
      <c r="B62" s="409"/>
      <c r="AQ62" s="182"/>
      <c r="AR62" s="182"/>
    </row>
    <row r="63" spans="1:44" ht="20.100000000000001" customHeight="1" x14ac:dyDescent="0.2">
      <c r="A63" s="409"/>
      <c r="B63" s="409"/>
      <c r="AQ63" s="182"/>
      <c r="AR63" s="182"/>
    </row>
    <row r="64" spans="1:44" ht="20.100000000000001" customHeight="1" x14ac:dyDescent="0.2">
      <c r="A64" s="409"/>
      <c r="B64" s="409"/>
      <c r="AQ64" s="182"/>
      <c r="AR64" s="182"/>
    </row>
    <row r="65" spans="1:44" ht="20.100000000000001" customHeight="1" x14ac:dyDescent="0.2">
      <c r="A65" s="409"/>
      <c r="B65" s="409"/>
      <c r="AQ65" s="182"/>
      <c r="AR65" s="182"/>
    </row>
    <row r="66" spans="1:44" ht="20.100000000000001" customHeight="1" x14ac:dyDescent="0.2">
      <c r="A66" s="409"/>
      <c r="B66" s="409"/>
      <c r="AQ66" s="182"/>
      <c r="AR66" s="182"/>
    </row>
    <row r="67" spans="1:44" ht="20.100000000000001" customHeight="1" x14ac:dyDescent="0.2">
      <c r="A67" s="409"/>
      <c r="B67" s="409"/>
      <c r="AQ67" s="182"/>
      <c r="AR67" s="182"/>
    </row>
    <row r="68" spans="1:44" ht="20.100000000000001" customHeight="1" x14ac:dyDescent="0.2">
      <c r="A68" s="409"/>
      <c r="B68" s="409"/>
      <c r="AQ68" s="182"/>
      <c r="AR68" s="182"/>
    </row>
    <row r="69" spans="1:44" ht="20.100000000000001" customHeight="1" x14ac:dyDescent="0.2">
      <c r="A69" s="409"/>
      <c r="B69" s="409"/>
      <c r="AQ69" s="182"/>
      <c r="AR69" s="182"/>
    </row>
    <row r="70" spans="1:44" ht="20.100000000000001" customHeight="1" x14ac:dyDescent="0.2">
      <c r="A70" s="409"/>
      <c r="B70" s="409"/>
      <c r="AQ70" s="182"/>
      <c r="AR70" s="182"/>
    </row>
    <row r="71" spans="1:44" ht="20.100000000000001" customHeight="1" x14ac:dyDescent="0.2">
      <c r="A71" s="409"/>
      <c r="B71" s="409"/>
      <c r="AQ71" s="182"/>
      <c r="AR71" s="182"/>
    </row>
    <row r="72" spans="1:44" ht="20.100000000000001" customHeight="1" x14ac:dyDescent="0.2">
      <c r="A72" s="409"/>
      <c r="B72" s="409"/>
      <c r="AQ72" s="182"/>
      <c r="AR72" s="182"/>
    </row>
    <row r="73" spans="1:44" ht="20.100000000000001" customHeight="1" x14ac:dyDescent="0.2">
      <c r="A73" s="409"/>
      <c r="B73" s="409"/>
      <c r="AQ73" s="182"/>
      <c r="AR73" s="182"/>
    </row>
    <row r="74" spans="1:44" ht="20.100000000000001" customHeight="1" x14ac:dyDescent="0.2">
      <c r="A74" s="409"/>
      <c r="B74" s="409"/>
      <c r="AQ74" s="182"/>
      <c r="AR74" s="182"/>
    </row>
    <row r="75" spans="1:44" ht="20.100000000000001" customHeight="1" x14ac:dyDescent="0.2">
      <c r="A75" s="409"/>
      <c r="B75" s="409"/>
      <c r="AQ75" s="182"/>
      <c r="AR75" s="182"/>
    </row>
    <row r="76" spans="1:44" ht="20.100000000000001" customHeight="1" x14ac:dyDescent="0.2">
      <c r="A76" s="409"/>
      <c r="B76" s="409"/>
      <c r="AQ76" s="182"/>
      <c r="AR76" s="182"/>
    </row>
    <row r="77" spans="1:44" ht="20.100000000000001" customHeight="1" x14ac:dyDescent="0.2">
      <c r="A77" s="409"/>
      <c r="B77" s="409"/>
      <c r="AQ77" s="182"/>
      <c r="AR77" s="182"/>
    </row>
    <row r="78" spans="1:44" ht="20.100000000000001" customHeight="1" x14ac:dyDescent="0.2">
      <c r="A78" s="409"/>
      <c r="B78" s="409"/>
      <c r="AQ78" s="182"/>
      <c r="AR78" s="182"/>
    </row>
    <row r="79" spans="1:44" ht="20.100000000000001" customHeight="1" x14ac:dyDescent="0.2">
      <c r="A79" s="409"/>
      <c r="B79" s="409"/>
      <c r="AQ79" s="182"/>
      <c r="AR79" s="182"/>
    </row>
    <row r="80" spans="1:44" ht="20.100000000000001" customHeight="1" x14ac:dyDescent="0.2">
      <c r="A80" s="409"/>
      <c r="B80" s="409"/>
      <c r="AQ80" s="182"/>
      <c r="AR80" s="182"/>
    </row>
    <row r="81" spans="1:44" ht="20.100000000000001" customHeight="1" x14ac:dyDescent="0.2">
      <c r="A81" s="409"/>
      <c r="B81" s="409"/>
      <c r="AQ81" s="182"/>
      <c r="AR81" s="182"/>
    </row>
    <row r="82" spans="1:44" ht="20.100000000000001" customHeight="1" x14ac:dyDescent="0.2">
      <c r="A82" s="409"/>
      <c r="B82" s="409"/>
      <c r="AQ82" s="182"/>
      <c r="AR82" s="182"/>
    </row>
    <row r="83" spans="1:44" ht="20.100000000000001" customHeight="1" x14ac:dyDescent="0.2">
      <c r="A83" s="409"/>
      <c r="B83" s="409"/>
      <c r="AQ83" s="182"/>
      <c r="AR83" s="182"/>
    </row>
    <row r="84" spans="1:44" ht="20.100000000000001" customHeight="1" x14ac:dyDescent="0.2">
      <c r="A84" s="409"/>
      <c r="B84" s="409"/>
      <c r="AQ84" s="182"/>
      <c r="AR84" s="182"/>
    </row>
    <row r="85" spans="1:44" ht="20.100000000000001" customHeight="1" x14ac:dyDescent="0.2">
      <c r="A85" s="409"/>
      <c r="B85" s="409"/>
      <c r="AQ85" s="182"/>
      <c r="AR85" s="182"/>
    </row>
    <row r="86" spans="1:44" ht="20.100000000000001" customHeight="1" x14ac:dyDescent="0.2">
      <c r="A86" s="409"/>
      <c r="B86" s="409"/>
      <c r="AQ86" s="182"/>
      <c r="AR86" s="182"/>
    </row>
    <row r="87" spans="1:44" ht="20.100000000000001" customHeight="1" x14ac:dyDescent="0.2">
      <c r="A87" s="409"/>
      <c r="B87" s="409"/>
      <c r="AQ87" s="182"/>
      <c r="AR87" s="182"/>
    </row>
    <row r="88" spans="1:44" ht="20.100000000000001" customHeight="1" x14ac:dyDescent="0.2">
      <c r="A88" s="409"/>
      <c r="B88" s="409"/>
      <c r="AQ88" s="182"/>
      <c r="AR88" s="182"/>
    </row>
    <row r="89" spans="1:44" ht="20.100000000000001" customHeight="1" x14ac:dyDescent="0.2">
      <c r="A89" s="409"/>
      <c r="B89" s="409"/>
      <c r="AQ89" s="182"/>
      <c r="AR89" s="182"/>
    </row>
    <row r="90" spans="1:44" ht="20.100000000000001" customHeight="1" x14ac:dyDescent="0.2">
      <c r="A90" s="409"/>
      <c r="B90" s="409"/>
      <c r="AQ90" s="182"/>
      <c r="AR90" s="182"/>
    </row>
    <row r="91" spans="1:44" ht="20.100000000000001" customHeight="1" x14ac:dyDescent="0.2">
      <c r="A91" s="409"/>
      <c r="B91" s="409"/>
      <c r="AQ91" s="182"/>
      <c r="AR91" s="182"/>
    </row>
    <row r="92" spans="1:44" ht="20.100000000000001" customHeight="1" x14ac:dyDescent="0.2">
      <c r="A92" s="409"/>
      <c r="B92" s="409"/>
      <c r="AQ92" s="182"/>
      <c r="AR92" s="182"/>
    </row>
    <row r="93" spans="1:44" ht="20.100000000000001" customHeight="1" x14ac:dyDescent="0.2">
      <c r="A93" s="409"/>
      <c r="B93" s="409"/>
      <c r="AQ93" s="182"/>
      <c r="AR93" s="182"/>
    </row>
    <row r="94" spans="1:44" ht="20.100000000000001" customHeight="1" x14ac:dyDescent="0.2">
      <c r="A94" s="409"/>
      <c r="B94" s="409"/>
      <c r="AQ94" s="182"/>
      <c r="AR94" s="182"/>
    </row>
    <row r="95" spans="1:44" ht="20.100000000000001" customHeight="1" x14ac:dyDescent="0.2">
      <c r="A95" s="409"/>
      <c r="B95" s="409"/>
      <c r="AQ95" s="182"/>
      <c r="AR95" s="182"/>
    </row>
    <row r="96" spans="1:44" ht="20.100000000000001" customHeight="1" x14ac:dyDescent="0.2">
      <c r="A96" s="409"/>
      <c r="B96" s="409"/>
      <c r="AQ96" s="182"/>
      <c r="AR96" s="182"/>
    </row>
    <row r="97" spans="1:44" ht="20.100000000000001" customHeight="1" x14ac:dyDescent="0.2">
      <c r="A97" s="409"/>
      <c r="B97" s="409"/>
      <c r="AQ97" s="182"/>
      <c r="AR97" s="182"/>
    </row>
    <row r="98" spans="1:44" ht="20.100000000000001" customHeight="1" x14ac:dyDescent="0.2">
      <c r="A98" s="409"/>
      <c r="B98" s="409"/>
      <c r="AQ98" s="182"/>
      <c r="AR98" s="182"/>
    </row>
    <row r="99" spans="1:44" ht="20.100000000000001" customHeight="1" x14ac:dyDescent="0.2">
      <c r="A99" s="409"/>
      <c r="B99" s="409"/>
      <c r="AQ99" s="182"/>
      <c r="AR99" s="182"/>
    </row>
    <row r="100" spans="1:44" ht="20.100000000000001" customHeight="1" x14ac:dyDescent="0.2">
      <c r="A100" s="409"/>
      <c r="B100" s="409"/>
      <c r="AQ100" s="182"/>
      <c r="AR100" s="182"/>
    </row>
    <row r="101" spans="1:44" ht="20.100000000000001" customHeight="1" x14ac:dyDescent="0.2">
      <c r="A101" s="409"/>
      <c r="B101" s="409"/>
      <c r="AQ101" s="182"/>
      <c r="AR101" s="182"/>
    </row>
    <row r="102" spans="1:44" ht="20.100000000000001" customHeight="1" x14ac:dyDescent="0.2">
      <c r="A102" s="409"/>
      <c r="B102" s="409"/>
      <c r="AQ102" s="182"/>
      <c r="AR102" s="182"/>
    </row>
    <row r="103" spans="1:44" ht="20.100000000000001" customHeight="1" x14ac:dyDescent="0.2">
      <c r="A103" s="409"/>
      <c r="B103" s="409"/>
      <c r="AQ103" s="182"/>
      <c r="AR103" s="182"/>
    </row>
    <row r="104" spans="1:44" ht="20.100000000000001" customHeight="1" x14ac:dyDescent="0.2">
      <c r="A104" s="409"/>
      <c r="B104" s="409"/>
      <c r="AQ104" s="182"/>
      <c r="AR104" s="182"/>
    </row>
    <row r="105" spans="1:44" ht="20.100000000000001" customHeight="1" x14ac:dyDescent="0.2">
      <c r="A105" s="409"/>
      <c r="B105" s="409"/>
      <c r="AQ105" s="182"/>
      <c r="AR105" s="182"/>
    </row>
    <row r="106" spans="1:44" ht="20.100000000000001" customHeight="1" x14ac:dyDescent="0.2">
      <c r="A106" s="409"/>
      <c r="B106" s="409"/>
      <c r="AQ106" s="182"/>
      <c r="AR106" s="182"/>
    </row>
    <row r="107" spans="1:44" ht="20.100000000000001" customHeight="1" x14ac:dyDescent="0.2">
      <c r="A107" s="409"/>
      <c r="B107" s="409"/>
      <c r="AQ107" s="182"/>
      <c r="AR107" s="182"/>
    </row>
    <row r="108" spans="1:44" ht="20.100000000000001" customHeight="1" x14ac:dyDescent="0.2">
      <c r="A108" s="409"/>
      <c r="B108" s="409"/>
      <c r="AQ108" s="182"/>
      <c r="AR108" s="182"/>
    </row>
    <row r="109" spans="1:44" ht="20.100000000000001" customHeight="1" x14ac:dyDescent="0.2">
      <c r="A109" s="409"/>
      <c r="B109" s="409"/>
      <c r="AQ109" s="182"/>
      <c r="AR109" s="182"/>
    </row>
    <row r="110" spans="1:44" ht="20.100000000000001" customHeight="1" x14ac:dyDescent="0.2">
      <c r="A110" s="409"/>
      <c r="B110" s="409"/>
      <c r="AQ110" s="182"/>
      <c r="AR110" s="182"/>
    </row>
    <row r="111" spans="1:44" ht="20.100000000000001" customHeight="1" x14ac:dyDescent="0.2">
      <c r="A111" s="409"/>
      <c r="B111" s="409"/>
      <c r="AQ111" s="182"/>
      <c r="AR111" s="182"/>
    </row>
    <row r="112" spans="1:44" ht="20.100000000000001" customHeight="1" x14ac:dyDescent="0.2">
      <c r="A112" s="409"/>
      <c r="B112" s="409"/>
      <c r="AQ112" s="182"/>
      <c r="AR112" s="182"/>
    </row>
    <row r="113" spans="1:44" ht="20.100000000000001" customHeight="1" x14ac:dyDescent="0.2">
      <c r="A113" s="409"/>
      <c r="B113" s="409"/>
      <c r="AQ113" s="182"/>
      <c r="AR113" s="182"/>
    </row>
    <row r="114" spans="1:44" ht="20.100000000000001" customHeight="1" x14ac:dyDescent="0.2">
      <c r="A114" s="409"/>
      <c r="B114" s="409"/>
      <c r="AQ114" s="182"/>
      <c r="AR114" s="182"/>
    </row>
    <row r="115" spans="1:44" ht="20.100000000000001" customHeight="1" x14ac:dyDescent="0.2">
      <c r="A115" s="409"/>
      <c r="B115" s="409"/>
      <c r="AQ115" s="182"/>
      <c r="AR115" s="182"/>
    </row>
    <row r="116" spans="1:44" ht="20.100000000000001" customHeight="1" x14ac:dyDescent="0.2">
      <c r="A116" s="409"/>
      <c r="B116" s="409"/>
      <c r="AQ116" s="182"/>
      <c r="AR116" s="182"/>
    </row>
    <row r="117" spans="1:44" ht="20.100000000000001" customHeight="1" x14ac:dyDescent="0.2">
      <c r="A117" s="409"/>
      <c r="B117" s="409"/>
      <c r="AQ117" s="182"/>
      <c r="AR117" s="182"/>
    </row>
    <row r="118" spans="1:44" ht="20.100000000000001" customHeight="1" x14ac:dyDescent="0.2">
      <c r="A118" s="409"/>
      <c r="B118" s="409"/>
      <c r="AQ118" s="182"/>
      <c r="AR118" s="182"/>
    </row>
    <row r="119" spans="1:44" ht="20.100000000000001" customHeight="1" x14ac:dyDescent="0.2">
      <c r="A119" s="409"/>
      <c r="B119" s="409"/>
      <c r="AQ119" s="182"/>
      <c r="AR119" s="182"/>
    </row>
    <row r="120" spans="1:44" ht="20.100000000000001" customHeight="1" x14ac:dyDescent="0.2">
      <c r="A120" s="409"/>
      <c r="B120" s="409"/>
      <c r="AQ120" s="182"/>
      <c r="AR120" s="182"/>
    </row>
    <row r="121" spans="1:44" ht="20.100000000000001" customHeight="1" x14ac:dyDescent="0.2">
      <c r="A121" s="409"/>
      <c r="B121" s="409"/>
      <c r="AQ121" s="182"/>
      <c r="AR121" s="182"/>
    </row>
    <row r="122" spans="1:44" ht="20.100000000000001" customHeight="1" x14ac:dyDescent="0.2">
      <c r="A122" s="409"/>
      <c r="B122" s="409"/>
      <c r="AQ122" s="182"/>
      <c r="AR122" s="182"/>
    </row>
    <row r="123" spans="1:44" ht="20.100000000000001" customHeight="1" x14ac:dyDescent="0.2">
      <c r="A123" s="409"/>
      <c r="B123" s="409"/>
      <c r="AQ123" s="182"/>
      <c r="AR123" s="182"/>
    </row>
    <row r="124" spans="1:44" ht="20.100000000000001" customHeight="1" x14ac:dyDescent="0.2">
      <c r="A124" s="409"/>
      <c r="B124" s="409"/>
      <c r="AQ124" s="182"/>
      <c r="AR124" s="182"/>
    </row>
    <row r="125" spans="1:44" ht="20.100000000000001" customHeight="1" x14ac:dyDescent="0.2">
      <c r="A125" s="409"/>
      <c r="B125" s="409"/>
      <c r="AQ125" s="182"/>
      <c r="AR125" s="182"/>
    </row>
    <row r="126" spans="1:44" ht="20.100000000000001" customHeight="1" x14ac:dyDescent="0.2">
      <c r="A126" s="409"/>
      <c r="B126" s="409"/>
      <c r="AQ126" s="182"/>
      <c r="AR126" s="182"/>
    </row>
    <row r="127" spans="1:44" ht="20.100000000000001" customHeight="1" x14ac:dyDescent="0.2">
      <c r="A127" s="409"/>
      <c r="B127" s="409"/>
      <c r="AQ127" s="182"/>
      <c r="AR127" s="182"/>
    </row>
    <row r="128" spans="1:44" ht="20.100000000000001" customHeight="1" x14ac:dyDescent="0.2">
      <c r="A128" s="409"/>
      <c r="B128" s="409"/>
      <c r="AQ128" s="182"/>
      <c r="AR128" s="182"/>
    </row>
    <row r="129" spans="1:44" ht="20.100000000000001" customHeight="1" x14ac:dyDescent="0.2">
      <c r="A129" s="409"/>
      <c r="B129" s="409"/>
      <c r="AQ129" s="182"/>
      <c r="AR129" s="182"/>
    </row>
    <row r="130" spans="1:44" ht="20.100000000000001" customHeight="1" x14ac:dyDescent="0.2">
      <c r="A130" s="409"/>
      <c r="B130" s="409"/>
      <c r="AQ130" s="182"/>
      <c r="AR130" s="182"/>
    </row>
    <row r="131" spans="1:44" ht="20.100000000000001" customHeight="1" x14ac:dyDescent="0.2">
      <c r="A131" s="409"/>
      <c r="B131" s="409"/>
      <c r="AQ131" s="182"/>
      <c r="AR131" s="182"/>
    </row>
    <row r="132" spans="1:44" ht="20.100000000000001" customHeight="1" x14ac:dyDescent="0.2">
      <c r="A132" s="409"/>
      <c r="B132" s="409"/>
      <c r="AQ132" s="182"/>
      <c r="AR132" s="182"/>
    </row>
    <row r="133" spans="1:44" ht="20.100000000000001" customHeight="1" x14ac:dyDescent="0.2">
      <c r="A133" s="409"/>
      <c r="B133" s="409"/>
      <c r="AQ133" s="182"/>
      <c r="AR133" s="182"/>
    </row>
    <row r="134" spans="1:44" ht="20.100000000000001" customHeight="1" x14ac:dyDescent="0.2">
      <c r="A134" s="409"/>
      <c r="B134" s="409"/>
      <c r="AQ134" s="182"/>
      <c r="AR134" s="182"/>
    </row>
    <row r="135" spans="1:44" ht="20.100000000000001" customHeight="1" x14ac:dyDescent="0.2">
      <c r="A135" s="409"/>
      <c r="B135" s="409"/>
      <c r="AQ135" s="182"/>
      <c r="AR135" s="182"/>
    </row>
    <row r="136" spans="1:44" ht="20.100000000000001" customHeight="1" x14ac:dyDescent="0.2">
      <c r="A136" s="409"/>
      <c r="B136" s="409"/>
      <c r="AQ136" s="182"/>
      <c r="AR136" s="182"/>
    </row>
    <row r="137" spans="1:44" ht="20.100000000000001" customHeight="1" x14ac:dyDescent="0.2">
      <c r="A137" s="409"/>
      <c r="B137" s="409"/>
      <c r="AQ137" s="182"/>
      <c r="AR137" s="182"/>
    </row>
    <row r="138" spans="1:44" ht="20.100000000000001" customHeight="1" x14ac:dyDescent="0.2">
      <c r="A138" s="409"/>
      <c r="B138" s="409"/>
      <c r="AQ138" s="182"/>
      <c r="AR138" s="182"/>
    </row>
    <row r="139" spans="1:44" ht="20.100000000000001" customHeight="1" x14ac:dyDescent="0.2">
      <c r="A139" s="409"/>
      <c r="B139" s="409"/>
      <c r="AQ139" s="182"/>
      <c r="AR139" s="182"/>
    </row>
    <row r="140" spans="1:44" ht="20.100000000000001" customHeight="1" x14ac:dyDescent="0.2">
      <c r="A140" s="409"/>
      <c r="B140" s="409"/>
      <c r="AQ140" s="182"/>
      <c r="AR140" s="182"/>
    </row>
    <row r="141" spans="1:44" ht="20.100000000000001" customHeight="1" x14ac:dyDescent="0.2">
      <c r="A141" s="409"/>
      <c r="B141" s="409"/>
      <c r="AQ141" s="182"/>
      <c r="AR141" s="182"/>
    </row>
    <row r="142" spans="1:44" ht="20.100000000000001" customHeight="1" x14ac:dyDescent="0.2">
      <c r="A142" s="409"/>
      <c r="B142" s="409"/>
      <c r="AQ142" s="182"/>
      <c r="AR142" s="182"/>
    </row>
    <row r="143" spans="1:44" ht="20.100000000000001" customHeight="1" x14ac:dyDescent="0.2">
      <c r="A143" s="409"/>
      <c r="B143" s="409"/>
      <c r="AQ143" s="182"/>
      <c r="AR143" s="182"/>
    </row>
    <row r="144" spans="1:44" ht="20.100000000000001" customHeight="1" x14ac:dyDescent="0.2">
      <c r="A144" s="409"/>
      <c r="B144" s="409"/>
      <c r="AQ144" s="182"/>
      <c r="AR144" s="182"/>
    </row>
    <row r="145" spans="1:44" ht="20.100000000000001" customHeight="1" x14ac:dyDescent="0.2">
      <c r="A145" s="409"/>
      <c r="B145" s="409"/>
      <c r="AQ145" s="182"/>
      <c r="AR145" s="182"/>
    </row>
    <row r="146" spans="1:44" ht="20.100000000000001" customHeight="1" x14ac:dyDescent="0.2">
      <c r="A146" s="409"/>
      <c r="B146" s="409"/>
      <c r="AQ146" s="182"/>
      <c r="AR146" s="182"/>
    </row>
    <row r="147" spans="1:44" ht="20.100000000000001" customHeight="1" x14ac:dyDescent="0.2">
      <c r="A147" s="409"/>
      <c r="B147" s="409"/>
      <c r="AQ147" s="182"/>
      <c r="AR147" s="182"/>
    </row>
    <row r="148" spans="1:44" ht="20.100000000000001" customHeight="1" x14ac:dyDescent="0.2">
      <c r="A148" s="409"/>
      <c r="B148" s="409"/>
      <c r="AQ148" s="182"/>
      <c r="AR148" s="182"/>
    </row>
    <row r="149" spans="1:44" ht="20.100000000000001" customHeight="1" x14ac:dyDescent="0.2">
      <c r="A149" s="409"/>
      <c r="B149" s="409"/>
      <c r="AQ149" s="182"/>
      <c r="AR149" s="182"/>
    </row>
    <row r="150" spans="1:44" ht="20.100000000000001" customHeight="1" x14ac:dyDescent="0.2">
      <c r="A150" s="409"/>
      <c r="B150" s="409"/>
      <c r="AQ150" s="182"/>
      <c r="AR150" s="182"/>
    </row>
    <row r="151" spans="1:44" ht="20.100000000000001" customHeight="1" x14ac:dyDescent="0.2">
      <c r="A151" s="409"/>
      <c r="B151" s="409"/>
      <c r="AQ151" s="182"/>
      <c r="AR151" s="182"/>
    </row>
    <row r="152" spans="1:44" ht="20.100000000000001" customHeight="1" x14ac:dyDescent="0.2">
      <c r="A152" s="409"/>
      <c r="B152" s="409"/>
      <c r="AQ152" s="182"/>
      <c r="AR152" s="182"/>
    </row>
    <row r="153" spans="1:44" ht="20.100000000000001" customHeight="1" x14ac:dyDescent="0.2">
      <c r="A153" s="409"/>
      <c r="B153" s="409"/>
      <c r="AQ153" s="182"/>
      <c r="AR153" s="182"/>
    </row>
    <row r="154" spans="1:44" ht="20.100000000000001" customHeight="1" x14ac:dyDescent="0.2">
      <c r="A154" s="409"/>
      <c r="B154" s="409"/>
      <c r="AQ154" s="182"/>
      <c r="AR154" s="182"/>
    </row>
    <row r="155" spans="1:44" ht="20.100000000000001" customHeight="1" x14ac:dyDescent="0.2">
      <c r="A155" s="409"/>
      <c r="B155" s="409"/>
      <c r="AQ155" s="182"/>
      <c r="AR155" s="182"/>
    </row>
    <row r="156" spans="1:44" ht="20.100000000000001" customHeight="1" x14ac:dyDescent="0.2">
      <c r="A156" s="409"/>
      <c r="B156" s="409"/>
      <c r="AQ156" s="182"/>
      <c r="AR156" s="182"/>
    </row>
    <row r="157" spans="1:44" ht="20.100000000000001" customHeight="1" x14ac:dyDescent="0.2">
      <c r="A157" s="409"/>
      <c r="B157" s="409"/>
      <c r="AQ157" s="182"/>
      <c r="AR157" s="182"/>
    </row>
    <row r="158" spans="1:44" ht="20.100000000000001" customHeight="1" x14ac:dyDescent="0.2">
      <c r="A158" s="409"/>
      <c r="B158" s="409"/>
      <c r="AQ158" s="182"/>
      <c r="AR158" s="182"/>
    </row>
    <row r="159" spans="1:44" ht="20.100000000000001" customHeight="1" x14ac:dyDescent="0.2">
      <c r="A159" s="409"/>
      <c r="B159" s="409"/>
      <c r="AQ159" s="182"/>
      <c r="AR159" s="182"/>
    </row>
    <row r="160" spans="1:44" ht="20.100000000000001" customHeight="1" x14ac:dyDescent="0.2">
      <c r="A160" s="409"/>
      <c r="B160" s="409"/>
      <c r="AQ160" s="182"/>
      <c r="AR160" s="182"/>
    </row>
    <row r="161" spans="1:44" ht="20.100000000000001" customHeight="1" x14ac:dyDescent="0.2">
      <c r="A161" s="409"/>
      <c r="B161" s="409"/>
      <c r="AQ161" s="182"/>
      <c r="AR161" s="182"/>
    </row>
    <row r="162" spans="1:44" ht="20.100000000000001" customHeight="1" x14ac:dyDescent="0.2">
      <c r="A162" s="409"/>
      <c r="B162" s="409"/>
      <c r="AQ162" s="182"/>
      <c r="AR162" s="182"/>
    </row>
    <row r="163" spans="1:44" ht="20.100000000000001" customHeight="1" x14ac:dyDescent="0.2">
      <c r="A163" s="409"/>
      <c r="B163" s="409"/>
      <c r="AQ163" s="182"/>
      <c r="AR163" s="182"/>
    </row>
    <row r="164" spans="1:44" ht="20.100000000000001" customHeight="1" x14ac:dyDescent="0.2">
      <c r="A164" s="409"/>
      <c r="B164" s="409"/>
      <c r="AQ164" s="182"/>
      <c r="AR164" s="182"/>
    </row>
    <row r="165" spans="1:44" ht="20.100000000000001" customHeight="1" x14ac:dyDescent="0.2">
      <c r="A165" s="409"/>
      <c r="B165" s="409"/>
      <c r="AQ165" s="182"/>
      <c r="AR165" s="182"/>
    </row>
    <row r="166" spans="1:44" ht="20.100000000000001" customHeight="1" x14ac:dyDescent="0.2">
      <c r="A166" s="409"/>
      <c r="B166" s="409"/>
      <c r="AQ166" s="182"/>
      <c r="AR166" s="182"/>
    </row>
    <row r="167" spans="1:44" ht="20.100000000000001" customHeight="1" x14ac:dyDescent="0.2">
      <c r="A167" s="409"/>
      <c r="B167" s="409"/>
      <c r="AQ167" s="182"/>
      <c r="AR167" s="182"/>
    </row>
    <row r="168" spans="1:44" ht="20.100000000000001" customHeight="1" x14ac:dyDescent="0.2">
      <c r="A168" s="409"/>
      <c r="B168" s="409"/>
      <c r="AQ168" s="182"/>
      <c r="AR168" s="182"/>
    </row>
    <row r="169" spans="1:44" ht="20.100000000000001" customHeight="1" x14ac:dyDescent="0.2">
      <c r="A169" s="409"/>
      <c r="B169" s="409"/>
      <c r="AQ169" s="182"/>
      <c r="AR169" s="182"/>
    </row>
    <row r="170" spans="1:44" ht="20.100000000000001" customHeight="1" x14ac:dyDescent="0.2">
      <c r="A170" s="409"/>
      <c r="B170" s="409"/>
      <c r="AQ170" s="182"/>
      <c r="AR170" s="182"/>
    </row>
    <row r="171" spans="1:44" ht="20.100000000000001" customHeight="1" x14ac:dyDescent="0.2">
      <c r="A171" s="409"/>
      <c r="B171" s="409"/>
      <c r="AQ171" s="182"/>
      <c r="AR171" s="182"/>
    </row>
    <row r="172" spans="1:44" ht="20.100000000000001" customHeight="1" x14ac:dyDescent="0.2">
      <c r="A172" s="409"/>
      <c r="B172" s="409"/>
      <c r="AQ172" s="182"/>
      <c r="AR172" s="182"/>
    </row>
    <row r="173" spans="1:44" ht="20.100000000000001" customHeight="1" x14ac:dyDescent="0.2">
      <c r="A173" s="409"/>
      <c r="B173" s="409"/>
      <c r="AQ173" s="182"/>
      <c r="AR173" s="182"/>
    </row>
    <row r="174" spans="1:44" ht="20.100000000000001" customHeight="1" x14ac:dyDescent="0.2">
      <c r="A174" s="409"/>
      <c r="B174" s="409"/>
      <c r="AQ174" s="182"/>
      <c r="AR174" s="182"/>
    </row>
    <row r="175" spans="1:44" ht="20.100000000000001" customHeight="1" x14ac:dyDescent="0.2">
      <c r="A175" s="409"/>
      <c r="B175" s="409"/>
      <c r="AQ175" s="182"/>
      <c r="AR175" s="182"/>
    </row>
    <row r="176" spans="1:44" ht="20.100000000000001" customHeight="1" x14ac:dyDescent="0.2">
      <c r="A176" s="409"/>
      <c r="B176" s="409"/>
      <c r="AQ176" s="182"/>
      <c r="AR176" s="182"/>
    </row>
    <row r="177" spans="1:44" ht="20.100000000000001" customHeight="1" x14ac:dyDescent="0.2">
      <c r="A177" s="409"/>
      <c r="B177" s="409"/>
      <c r="AQ177" s="182"/>
      <c r="AR177" s="182"/>
    </row>
    <row r="178" spans="1:44" ht="20.100000000000001" customHeight="1" x14ac:dyDescent="0.2">
      <c r="A178" s="409"/>
      <c r="B178" s="409"/>
      <c r="AQ178" s="182"/>
      <c r="AR178" s="182"/>
    </row>
    <row r="179" spans="1:44" ht="20.100000000000001" customHeight="1" x14ac:dyDescent="0.2">
      <c r="A179" s="409"/>
      <c r="B179" s="409"/>
      <c r="AQ179" s="182"/>
      <c r="AR179" s="182"/>
    </row>
    <row r="180" spans="1:44" ht="20.100000000000001" customHeight="1" x14ac:dyDescent="0.2">
      <c r="A180" s="409"/>
      <c r="B180" s="409"/>
      <c r="AQ180" s="182"/>
      <c r="AR180" s="182"/>
    </row>
    <row r="181" spans="1:44" ht="20.100000000000001" customHeight="1" x14ac:dyDescent="0.2">
      <c r="A181" s="409"/>
      <c r="B181" s="409"/>
      <c r="AQ181" s="182"/>
      <c r="AR181" s="182"/>
    </row>
    <row r="182" spans="1:44" ht="20.100000000000001" customHeight="1" x14ac:dyDescent="0.2">
      <c r="A182" s="409"/>
      <c r="B182" s="409"/>
      <c r="AQ182" s="182"/>
      <c r="AR182" s="182"/>
    </row>
    <row r="183" spans="1:44" ht="20.100000000000001" customHeight="1" x14ac:dyDescent="0.2">
      <c r="A183" s="409"/>
      <c r="B183" s="409"/>
      <c r="AQ183" s="182"/>
      <c r="AR183" s="182"/>
    </row>
    <row r="184" spans="1:44" ht="20.100000000000001" customHeight="1" x14ac:dyDescent="0.2">
      <c r="A184" s="409"/>
      <c r="B184" s="409"/>
      <c r="AQ184" s="182"/>
      <c r="AR184" s="182"/>
    </row>
    <row r="185" spans="1:44" ht="20.100000000000001" customHeight="1" x14ac:dyDescent="0.2">
      <c r="A185" s="409"/>
      <c r="B185" s="409"/>
      <c r="AQ185" s="182"/>
      <c r="AR185" s="182"/>
    </row>
    <row r="186" spans="1:44" ht="20.100000000000001" customHeight="1" x14ac:dyDescent="0.2">
      <c r="A186" s="409"/>
      <c r="B186" s="409"/>
      <c r="AQ186" s="182"/>
      <c r="AR186" s="182"/>
    </row>
    <row r="187" spans="1:44" ht="20.100000000000001" customHeight="1" x14ac:dyDescent="0.2">
      <c r="A187" s="409"/>
      <c r="B187" s="409"/>
      <c r="AQ187" s="182"/>
      <c r="AR187" s="182"/>
    </row>
    <row r="188" spans="1:44" ht="20.100000000000001" customHeight="1" x14ac:dyDescent="0.2">
      <c r="A188" s="409"/>
      <c r="B188" s="409"/>
      <c r="AQ188" s="182"/>
      <c r="AR188" s="182"/>
    </row>
    <row r="189" spans="1:44" ht="20.100000000000001" customHeight="1" x14ac:dyDescent="0.2">
      <c r="A189" s="409"/>
      <c r="B189" s="409"/>
      <c r="AQ189" s="182"/>
      <c r="AR189" s="182"/>
    </row>
    <row r="190" spans="1:44" ht="20.100000000000001" customHeight="1" x14ac:dyDescent="0.2">
      <c r="A190" s="409"/>
      <c r="B190" s="409"/>
      <c r="AQ190" s="182"/>
      <c r="AR190" s="182"/>
    </row>
    <row r="191" spans="1:44" ht="20.100000000000001" customHeight="1" x14ac:dyDescent="0.2">
      <c r="A191" s="409"/>
      <c r="B191" s="409"/>
      <c r="AQ191" s="182"/>
      <c r="AR191" s="182"/>
    </row>
    <row r="192" spans="1:44" ht="20.100000000000001" customHeight="1" x14ac:dyDescent="0.2">
      <c r="A192" s="409"/>
      <c r="B192" s="409"/>
      <c r="AQ192" s="182"/>
      <c r="AR192" s="182"/>
    </row>
    <row r="193" spans="1:44" ht="20.100000000000001" customHeight="1" x14ac:dyDescent="0.2">
      <c r="A193" s="409"/>
      <c r="B193" s="409"/>
      <c r="AQ193" s="182"/>
      <c r="AR193" s="182"/>
    </row>
    <row r="194" spans="1:44" ht="20.100000000000001" customHeight="1" x14ac:dyDescent="0.2">
      <c r="A194" s="409"/>
      <c r="B194" s="409"/>
      <c r="AQ194" s="182"/>
      <c r="AR194" s="182"/>
    </row>
    <row r="195" spans="1:44" ht="20.100000000000001" customHeight="1" x14ac:dyDescent="0.2">
      <c r="A195" s="409"/>
      <c r="B195" s="409"/>
      <c r="AQ195" s="182"/>
      <c r="AR195" s="182"/>
    </row>
    <row r="196" spans="1:44" ht="20.100000000000001" customHeight="1" x14ac:dyDescent="0.2">
      <c r="A196" s="409"/>
      <c r="B196" s="409"/>
      <c r="AQ196" s="182"/>
      <c r="AR196" s="182"/>
    </row>
    <row r="197" spans="1:44" ht="20.100000000000001" customHeight="1" x14ac:dyDescent="0.2">
      <c r="A197" s="409"/>
      <c r="B197" s="409"/>
      <c r="AQ197" s="182"/>
      <c r="AR197" s="182"/>
    </row>
    <row r="198" spans="1:44" ht="20.100000000000001" customHeight="1" x14ac:dyDescent="0.2">
      <c r="A198" s="409"/>
      <c r="B198" s="409"/>
      <c r="AQ198" s="182"/>
      <c r="AR198" s="182"/>
    </row>
    <row r="199" spans="1:44" ht="20.100000000000001" customHeight="1" x14ac:dyDescent="0.2">
      <c r="A199" s="409"/>
      <c r="B199" s="409"/>
      <c r="AQ199" s="182"/>
      <c r="AR199" s="182"/>
    </row>
    <row r="200" spans="1:44" ht="20.100000000000001" customHeight="1" x14ac:dyDescent="0.2">
      <c r="A200" s="409"/>
      <c r="B200" s="409"/>
      <c r="AQ200" s="182"/>
      <c r="AR200" s="182"/>
    </row>
    <row r="201" spans="1:44" ht="20.100000000000001" customHeight="1" x14ac:dyDescent="0.2">
      <c r="A201" s="409"/>
      <c r="B201" s="409"/>
      <c r="AQ201" s="182"/>
      <c r="AR201" s="182"/>
    </row>
    <row r="202" spans="1:44" ht="20.100000000000001" customHeight="1" x14ac:dyDescent="0.2">
      <c r="A202" s="409"/>
      <c r="B202" s="409"/>
      <c r="AQ202" s="182"/>
      <c r="AR202" s="182"/>
    </row>
    <row r="203" spans="1:44" ht="20.100000000000001" customHeight="1" x14ac:dyDescent="0.2">
      <c r="A203" s="409"/>
      <c r="B203" s="409"/>
      <c r="AQ203" s="182"/>
      <c r="AR203" s="182"/>
    </row>
    <row r="204" spans="1:44" ht="20.100000000000001" customHeight="1" x14ac:dyDescent="0.2">
      <c r="A204" s="409"/>
      <c r="B204" s="409"/>
      <c r="AQ204" s="182"/>
      <c r="AR204" s="182"/>
    </row>
    <row r="205" spans="1:44" ht="20.100000000000001" customHeight="1" x14ac:dyDescent="0.2">
      <c r="A205" s="409"/>
      <c r="B205" s="409"/>
      <c r="AQ205" s="182"/>
      <c r="AR205" s="182"/>
    </row>
    <row r="206" spans="1:44" ht="20.100000000000001" customHeight="1" x14ac:dyDescent="0.2">
      <c r="A206" s="409"/>
      <c r="B206" s="409"/>
      <c r="AQ206" s="182"/>
      <c r="AR206" s="182"/>
    </row>
    <row r="207" spans="1:44" ht="20.100000000000001" customHeight="1" x14ac:dyDescent="0.2">
      <c r="A207" s="409"/>
      <c r="B207" s="409"/>
      <c r="AQ207" s="182"/>
      <c r="AR207" s="182"/>
    </row>
    <row r="208" spans="1:44" ht="20.100000000000001" customHeight="1" x14ac:dyDescent="0.2">
      <c r="A208" s="409"/>
      <c r="B208" s="409"/>
      <c r="AQ208" s="182"/>
      <c r="AR208" s="182"/>
    </row>
    <row r="209" spans="1:44" ht="20.100000000000001" customHeight="1" x14ac:dyDescent="0.2">
      <c r="A209" s="409"/>
      <c r="B209" s="409"/>
      <c r="AQ209" s="182"/>
      <c r="AR209" s="182"/>
    </row>
    <row r="210" spans="1:44" ht="20.100000000000001" customHeight="1" x14ac:dyDescent="0.2">
      <c r="A210" s="409"/>
      <c r="B210" s="409"/>
      <c r="AQ210" s="182"/>
      <c r="AR210" s="182"/>
    </row>
    <row r="211" spans="1:44" ht="20.100000000000001" customHeight="1" x14ac:dyDescent="0.2">
      <c r="A211" s="409"/>
      <c r="B211" s="409"/>
      <c r="AQ211" s="182"/>
      <c r="AR211" s="182"/>
    </row>
    <row r="212" spans="1:44" ht="20.100000000000001" customHeight="1" x14ac:dyDescent="0.2">
      <c r="A212" s="409"/>
      <c r="B212" s="409"/>
      <c r="AQ212" s="182"/>
      <c r="AR212" s="182"/>
    </row>
    <row r="213" spans="1:44" ht="20.100000000000001" customHeight="1" x14ac:dyDescent="0.2">
      <c r="A213" s="409"/>
      <c r="B213" s="409"/>
      <c r="AQ213" s="182"/>
      <c r="AR213" s="182"/>
    </row>
    <row r="214" spans="1:44" ht="20.100000000000001" customHeight="1" x14ac:dyDescent="0.2">
      <c r="A214" s="409"/>
      <c r="B214" s="409"/>
      <c r="AQ214" s="182"/>
      <c r="AR214" s="182"/>
    </row>
    <row r="215" spans="1:44" ht="20.100000000000001" customHeight="1" x14ac:dyDescent="0.2">
      <c r="A215" s="409"/>
      <c r="B215" s="409"/>
      <c r="AQ215" s="182"/>
      <c r="AR215" s="182"/>
    </row>
    <row r="216" spans="1:44" ht="20.100000000000001" customHeight="1" x14ac:dyDescent="0.2">
      <c r="A216" s="409"/>
      <c r="B216" s="409"/>
      <c r="AQ216" s="182"/>
      <c r="AR216" s="182"/>
    </row>
    <row r="217" spans="1:44" ht="20.100000000000001" customHeight="1" x14ac:dyDescent="0.2">
      <c r="A217" s="409"/>
      <c r="B217" s="409"/>
      <c r="AQ217" s="182"/>
      <c r="AR217" s="182"/>
    </row>
    <row r="218" spans="1:44" ht="20.100000000000001" customHeight="1" x14ac:dyDescent="0.2">
      <c r="A218" s="409"/>
      <c r="B218" s="409"/>
      <c r="AQ218" s="182"/>
      <c r="AR218" s="182"/>
    </row>
    <row r="219" spans="1:44" ht="20.100000000000001" customHeight="1" x14ac:dyDescent="0.2">
      <c r="A219" s="409"/>
      <c r="B219" s="409"/>
      <c r="AQ219" s="182"/>
      <c r="AR219" s="182"/>
    </row>
    <row r="220" spans="1:44" ht="20.100000000000001" customHeight="1" x14ac:dyDescent="0.2">
      <c r="A220" s="409"/>
      <c r="B220" s="409"/>
      <c r="AQ220" s="182"/>
      <c r="AR220" s="182"/>
    </row>
    <row r="221" spans="1:44" ht="20.100000000000001" customHeight="1" x14ac:dyDescent="0.2">
      <c r="A221" s="409"/>
      <c r="B221" s="409"/>
      <c r="AQ221" s="182"/>
      <c r="AR221" s="182"/>
    </row>
    <row r="222" spans="1:44" ht="20.100000000000001" customHeight="1" x14ac:dyDescent="0.2">
      <c r="A222" s="409"/>
      <c r="B222" s="409"/>
      <c r="AQ222" s="182"/>
      <c r="AR222" s="182"/>
    </row>
    <row r="223" spans="1:44" ht="20.100000000000001" customHeight="1" x14ac:dyDescent="0.2">
      <c r="A223" s="409"/>
      <c r="B223" s="409"/>
      <c r="AQ223" s="182"/>
      <c r="AR223" s="182"/>
    </row>
    <row r="224" spans="1:44" ht="20.100000000000001" customHeight="1" x14ac:dyDescent="0.2">
      <c r="A224" s="409"/>
      <c r="B224" s="409"/>
      <c r="AQ224" s="182"/>
      <c r="AR224" s="182"/>
    </row>
    <row r="225" spans="1:44" ht="20.100000000000001" customHeight="1" x14ac:dyDescent="0.2">
      <c r="A225" s="409"/>
      <c r="B225" s="409"/>
      <c r="AQ225" s="182"/>
      <c r="AR225" s="182"/>
    </row>
    <row r="226" spans="1:44" ht="20.100000000000001" customHeight="1" x14ac:dyDescent="0.2">
      <c r="A226" s="409"/>
      <c r="B226" s="409"/>
      <c r="AQ226" s="182"/>
      <c r="AR226" s="182"/>
    </row>
    <row r="227" spans="1:44" ht="20.100000000000001" customHeight="1" x14ac:dyDescent="0.2">
      <c r="A227" s="409"/>
      <c r="B227" s="409"/>
      <c r="AQ227" s="182"/>
      <c r="AR227" s="182"/>
    </row>
    <row r="228" spans="1:44" ht="20.100000000000001" customHeight="1" x14ac:dyDescent="0.2">
      <c r="A228" s="409"/>
      <c r="B228" s="409"/>
      <c r="AQ228" s="182"/>
      <c r="AR228" s="182"/>
    </row>
    <row r="229" spans="1:44" ht="20.100000000000001" customHeight="1" x14ac:dyDescent="0.2">
      <c r="A229" s="409"/>
      <c r="B229" s="409"/>
      <c r="AQ229" s="182"/>
      <c r="AR229" s="182"/>
    </row>
    <row r="230" spans="1:44" ht="20.100000000000001" customHeight="1" x14ac:dyDescent="0.2">
      <c r="A230" s="409"/>
      <c r="B230" s="409"/>
      <c r="AQ230" s="182"/>
      <c r="AR230" s="182"/>
    </row>
    <row r="231" spans="1:44" ht="20.100000000000001" customHeight="1" x14ac:dyDescent="0.2">
      <c r="A231" s="409"/>
      <c r="B231" s="409"/>
      <c r="AQ231" s="182"/>
      <c r="AR231" s="182"/>
    </row>
    <row r="232" spans="1:44" ht="20.100000000000001" customHeight="1" x14ac:dyDescent="0.2">
      <c r="A232" s="409"/>
      <c r="B232" s="409"/>
      <c r="AQ232" s="182"/>
      <c r="AR232" s="182"/>
    </row>
    <row r="233" spans="1:44" ht="20.100000000000001" customHeight="1" x14ac:dyDescent="0.2">
      <c r="A233" s="409"/>
      <c r="B233" s="409"/>
      <c r="AQ233" s="182"/>
      <c r="AR233" s="182"/>
    </row>
    <row r="234" spans="1:44" ht="20.100000000000001" customHeight="1" x14ac:dyDescent="0.2">
      <c r="A234" s="409"/>
      <c r="B234" s="409"/>
      <c r="AQ234" s="182"/>
      <c r="AR234" s="182"/>
    </row>
    <row r="235" spans="1:44" ht="20.100000000000001" customHeight="1" x14ac:dyDescent="0.2">
      <c r="A235" s="409"/>
      <c r="B235" s="409"/>
      <c r="AQ235" s="182"/>
      <c r="AR235" s="182"/>
    </row>
    <row r="236" spans="1:44" ht="20.100000000000001" customHeight="1" x14ac:dyDescent="0.2">
      <c r="A236" s="409"/>
      <c r="B236" s="409"/>
      <c r="AQ236" s="182"/>
      <c r="AR236" s="182"/>
    </row>
    <row r="237" spans="1:44" ht="20.100000000000001" customHeight="1" x14ac:dyDescent="0.2">
      <c r="A237" s="409"/>
      <c r="B237" s="409"/>
      <c r="AQ237" s="182"/>
      <c r="AR237" s="182"/>
    </row>
    <row r="238" spans="1:44" ht="20.100000000000001" customHeight="1" x14ac:dyDescent="0.2">
      <c r="A238" s="409"/>
      <c r="B238" s="409"/>
      <c r="AQ238" s="182"/>
      <c r="AR238" s="182"/>
    </row>
    <row r="239" spans="1:44" ht="20.100000000000001" customHeight="1" x14ac:dyDescent="0.2">
      <c r="A239" s="409"/>
      <c r="B239" s="409"/>
      <c r="AQ239" s="182"/>
      <c r="AR239" s="182"/>
    </row>
    <row r="240" spans="1:44" ht="20.100000000000001" customHeight="1" x14ac:dyDescent="0.2">
      <c r="A240" s="409"/>
      <c r="B240" s="409"/>
      <c r="AQ240" s="182"/>
      <c r="AR240" s="182"/>
    </row>
    <row r="241" spans="1:44" ht="20.100000000000001" customHeight="1" x14ac:dyDescent="0.2">
      <c r="A241" s="409"/>
      <c r="B241" s="409"/>
      <c r="AQ241" s="182"/>
      <c r="AR241" s="182"/>
    </row>
    <row r="242" spans="1:44" ht="20.100000000000001" customHeight="1" x14ac:dyDescent="0.2">
      <c r="A242" s="409"/>
      <c r="B242" s="409"/>
      <c r="AQ242" s="182"/>
      <c r="AR242" s="182"/>
    </row>
    <row r="243" spans="1:44" ht="20.100000000000001" customHeight="1" x14ac:dyDescent="0.2">
      <c r="A243" s="409"/>
      <c r="B243" s="409"/>
      <c r="AQ243" s="182"/>
      <c r="AR243" s="182"/>
    </row>
    <row r="244" spans="1:44" ht="20.100000000000001" customHeight="1" x14ac:dyDescent="0.2">
      <c r="A244" s="409"/>
      <c r="B244" s="409"/>
      <c r="AQ244" s="182"/>
      <c r="AR244" s="182"/>
    </row>
    <row r="245" spans="1:44" ht="20.100000000000001" customHeight="1" x14ac:dyDescent="0.2">
      <c r="A245" s="409"/>
      <c r="B245" s="409"/>
      <c r="AQ245" s="182"/>
      <c r="AR245" s="182"/>
    </row>
    <row r="246" spans="1:44" ht="20.100000000000001" customHeight="1" x14ac:dyDescent="0.2">
      <c r="A246" s="409"/>
      <c r="B246" s="409"/>
      <c r="AQ246" s="182"/>
      <c r="AR246" s="182"/>
    </row>
    <row r="247" spans="1:44" ht="20.100000000000001" customHeight="1" x14ac:dyDescent="0.2">
      <c r="A247" s="409"/>
      <c r="B247" s="409"/>
      <c r="AQ247" s="182"/>
      <c r="AR247" s="182"/>
    </row>
    <row r="248" spans="1:44" ht="20.100000000000001" customHeight="1" x14ac:dyDescent="0.2">
      <c r="A248" s="409"/>
      <c r="B248" s="409"/>
      <c r="AQ248" s="182"/>
      <c r="AR248" s="182"/>
    </row>
    <row r="249" spans="1:44" ht="20.100000000000001" customHeight="1" x14ac:dyDescent="0.2">
      <c r="A249" s="409"/>
      <c r="B249" s="409"/>
      <c r="AQ249" s="182"/>
      <c r="AR249" s="182"/>
    </row>
    <row r="250" spans="1:44" ht="20.100000000000001" customHeight="1" x14ac:dyDescent="0.2">
      <c r="A250" s="409"/>
      <c r="B250" s="409"/>
      <c r="AQ250" s="182"/>
      <c r="AR250" s="182"/>
    </row>
    <row r="251" spans="1:44" ht="20.100000000000001" customHeight="1" x14ac:dyDescent="0.2">
      <c r="A251" s="409"/>
      <c r="B251" s="409"/>
      <c r="AQ251" s="182"/>
      <c r="AR251" s="182"/>
    </row>
    <row r="252" spans="1:44" ht="20.100000000000001" customHeight="1" x14ac:dyDescent="0.2">
      <c r="A252" s="409"/>
      <c r="B252" s="409"/>
      <c r="AQ252" s="182"/>
      <c r="AR252" s="182"/>
    </row>
    <row r="253" spans="1:44" ht="20.100000000000001" customHeight="1" x14ac:dyDescent="0.2">
      <c r="A253" s="409"/>
      <c r="B253" s="409"/>
      <c r="AQ253" s="182"/>
      <c r="AR253" s="182"/>
    </row>
    <row r="254" spans="1:44" ht="20.100000000000001" customHeight="1" x14ac:dyDescent="0.2">
      <c r="A254" s="409"/>
      <c r="B254" s="409"/>
      <c r="AQ254" s="182"/>
      <c r="AR254" s="182"/>
    </row>
    <row r="255" spans="1:44" ht="20.100000000000001" customHeight="1" x14ac:dyDescent="0.2">
      <c r="A255" s="409"/>
      <c r="B255" s="409"/>
      <c r="AQ255" s="182"/>
      <c r="AR255" s="182"/>
    </row>
    <row r="256" spans="1:44" ht="20.100000000000001" customHeight="1" x14ac:dyDescent="0.2">
      <c r="A256" s="409"/>
      <c r="B256" s="409"/>
      <c r="AQ256" s="182"/>
      <c r="AR256" s="182"/>
    </row>
    <row r="257" spans="1:44" ht="20.100000000000001" customHeight="1" x14ac:dyDescent="0.2">
      <c r="A257" s="409"/>
      <c r="B257" s="409"/>
      <c r="AQ257" s="182"/>
      <c r="AR257" s="182"/>
    </row>
    <row r="258" spans="1:44" ht="20.100000000000001" customHeight="1" x14ac:dyDescent="0.2">
      <c r="A258" s="409"/>
      <c r="B258" s="409"/>
      <c r="AQ258" s="182"/>
      <c r="AR258" s="182"/>
    </row>
    <row r="259" spans="1:44" ht="20.100000000000001" customHeight="1" x14ac:dyDescent="0.2">
      <c r="A259" s="409"/>
      <c r="B259" s="409"/>
      <c r="AQ259" s="182"/>
      <c r="AR259" s="182"/>
    </row>
    <row r="260" spans="1:44" ht="20.100000000000001" customHeight="1" x14ac:dyDescent="0.2">
      <c r="A260" s="409"/>
      <c r="B260" s="409"/>
      <c r="AQ260" s="182"/>
      <c r="AR260" s="182"/>
    </row>
    <row r="261" spans="1:44" ht="20.100000000000001" customHeight="1" x14ac:dyDescent="0.2">
      <c r="A261" s="409"/>
      <c r="B261" s="409"/>
      <c r="AQ261" s="182"/>
      <c r="AR261" s="182"/>
    </row>
    <row r="262" spans="1:44" ht="20.100000000000001" customHeight="1" x14ac:dyDescent="0.2">
      <c r="A262" s="409"/>
      <c r="B262" s="409"/>
      <c r="AQ262" s="182"/>
      <c r="AR262" s="182"/>
    </row>
    <row r="263" spans="1:44" ht="20.100000000000001" customHeight="1" x14ac:dyDescent="0.2">
      <c r="A263" s="409"/>
      <c r="B263" s="409"/>
      <c r="AQ263" s="182"/>
      <c r="AR263" s="182"/>
    </row>
    <row r="264" spans="1:44" ht="20.100000000000001" customHeight="1" x14ac:dyDescent="0.2">
      <c r="A264" s="409"/>
      <c r="B264" s="409"/>
      <c r="AQ264" s="182"/>
      <c r="AR264" s="182"/>
    </row>
    <row r="265" spans="1:44" ht="20.100000000000001" customHeight="1" x14ac:dyDescent="0.2">
      <c r="A265" s="409"/>
      <c r="B265" s="409"/>
      <c r="AQ265" s="182"/>
      <c r="AR265" s="182"/>
    </row>
    <row r="266" spans="1:44" ht="20.100000000000001" customHeight="1" x14ac:dyDescent="0.2">
      <c r="A266" s="409"/>
      <c r="B266" s="409"/>
      <c r="AQ266" s="182"/>
      <c r="AR266" s="182"/>
    </row>
    <row r="267" spans="1:44" ht="20.100000000000001" customHeight="1" x14ac:dyDescent="0.2">
      <c r="A267" s="409"/>
      <c r="B267" s="409"/>
      <c r="AQ267" s="182"/>
      <c r="AR267" s="182"/>
    </row>
    <row r="268" spans="1:44" ht="20.100000000000001" customHeight="1" x14ac:dyDescent="0.2">
      <c r="A268" s="409"/>
      <c r="B268" s="409"/>
      <c r="AQ268" s="182"/>
      <c r="AR268" s="182"/>
    </row>
    <row r="269" spans="1:44" ht="20.100000000000001" customHeight="1" x14ac:dyDescent="0.2">
      <c r="A269" s="409"/>
      <c r="B269" s="409"/>
      <c r="AQ269" s="182"/>
      <c r="AR269" s="182"/>
    </row>
    <row r="270" spans="1:44" ht="20.100000000000001" customHeight="1" x14ac:dyDescent="0.2">
      <c r="A270" s="409"/>
      <c r="B270" s="409"/>
      <c r="AQ270" s="182"/>
      <c r="AR270" s="182"/>
    </row>
    <row r="271" spans="1:44" ht="20.100000000000001" customHeight="1" x14ac:dyDescent="0.2">
      <c r="A271" s="409"/>
      <c r="B271" s="409"/>
      <c r="AQ271" s="182"/>
      <c r="AR271" s="182"/>
    </row>
    <row r="272" spans="1:44" ht="20.100000000000001" customHeight="1" x14ac:dyDescent="0.2">
      <c r="A272" s="409"/>
      <c r="B272" s="409"/>
      <c r="AQ272" s="182"/>
      <c r="AR272" s="182"/>
    </row>
    <row r="273" spans="1:44" ht="20.100000000000001" customHeight="1" x14ac:dyDescent="0.2">
      <c r="A273" s="409"/>
      <c r="B273" s="409"/>
      <c r="AQ273" s="182"/>
      <c r="AR273" s="182"/>
    </row>
    <row r="274" spans="1:44" ht="20.100000000000001" customHeight="1" x14ac:dyDescent="0.2">
      <c r="A274" s="409"/>
      <c r="B274" s="409"/>
      <c r="AQ274" s="182"/>
      <c r="AR274" s="182"/>
    </row>
    <row r="275" spans="1:44" ht="20.100000000000001" customHeight="1" x14ac:dyDescent="0.2">
      <c r="A275" s="409"/>
      <c r="B275" s="409"/>
      <c r="AQ275" s="182"/>
      <c r="AR275" s="182"/>
    </row>
    <row r="276" spans="1:44" ht="20.100000000000001" customHeight="1" x14ac:dyDescent="0.2">
      <c r="A276" s="409"/>
      <c r="B276" s="409"/>
      <c r="AQ276" s="182"/>
      <c r="AR276" s="182"/>
    </row>
    <row r="277" spans="1:44" ht="20.100000000000001" customHeight="1" x14ac:dyDescent="0.2">
      <c r="A277" s="409"/>
      <c r="B277" s="409"/>
      <c r="AQ277" s="182"/>
      <c r="AR277" s="182"/>
    </row>
    <row r="278" spans="1:44" ht="20.100000000000001" customHeight="1" x14ac:dyDescent="0.2">
      <c r="A278" s="409"/>
      <c r="B278" s="409"/>
      <c r="AQ278" s="182"/>
      <c r="AR278" s="182"/>
    </row>
    <row r="279" spans="1:44" ht="20.100000000000001" customHeight="1" x14ac:dyDescent="0.2">
      <c r="A279" s="409"/>
      <c r="B279" s="409"/>
      <c r="AQ279" s="182"/>
      <c r="AR279" s="182"/>
    </row>
    <row r="280" spans="1:44" ht="20.100000000000001" customHeight="1" x14ac:dyDescent="0.2">
      <c r="A280" s="409"/>
      <c r="B280" s="409"/>
      <c r="AQ280" s="182"/>
      <c r="AR280" s="182"/>
    </row>
    <row r="281" spans="1:44" ht="20.100000000000001" customHeight="1" x14ac:dyDescent="0.2">
      <c r="A281" s="409"/>
      <c r="B281" s="409"/>
      <c r="AQ281" s="182"/>
      <c r="AR281" s="182"/>
    </row>
    <row r="282" spans="1:44" ht="20.100000000000001" customHeight="1" x14ac:dyDescent="0.2">
      <c r="A282" s="409"/>
      <c r="B282" s="409"/>
      <c r="AQ282" s="182"/>
      <c r="AR282" s="182"/>
    </row>
    <row r="283" spans="1:44" ht="20.100000000000001" customHeight="1" x14ac:dyDescent="0.2">
      <c r="A283" s="409"/>
      <c r="B283" s="409"/>
      <c r="AQ283" s="182"/>
      <c r="AR283" s="182"/>
    </row>
    <row r="284" spans="1:44" ht="20.100000000000001" customHeight="1" x14ac:dyDescent="0.2">
      <c r="A284" s="409"/>
      <c r="B284" s="409"/>
      <c r="AQ284" s="182"/>
      <c r="AR284" s="182"/>
    </row>
    <row r="285" spans="1:44" ht="20.100000000000001" customHeight="1" x14ac:dyDescent="0.2">
      <c r="A285" s="409"/>
      <c r="B285" s="409"/>
      <c r="AQ285" s="182"/>
      <c r="AR285" s="182"/>
    </row>
    <row r="286" spans="1:44" ht="20.100000000000001" customHeight="1" x14ac:dyDescent="0.2">
      <c r="A286" s="409"/>
      <c r="B286" s="409"/>
      <c r="AQ286" s="182"/>
      <c r="AR286" s="182"/>
    </row>
    <row r="287" spans="1:44" ht="20.100000000000001" customHeight="1" x14ac:dyDescent="0.2">
      <c r="A287" s="409"/>
      <c r="B287" s="409"/>
      <c r="AQ287" s="182"/>
      <c r="AR287" s="182"/>
    </row>
    <row r="288" spans="1:44" ht="20.100000000000001" customHeight="1" x14ac:dyDescent="0.2">
      <c r="A288" s="409"/>
      <c r="B288" s="409"/>
      <c r="AQ288" s="182"/>
      <c r="AR288" s="182"/>
    </row>
    <row r="289" spans="1:44" ht="20.100000000000001" customHeight="1" x14ac:dyDescent="0.2">
      <c r="A289" s="409"/>
      <c r="B289" s="409"/>
      <c r="AQ289" s="182"/>
      <c r="AR289" s="182"/>
    </row>
    <row r="290" spans="1:44" ht="20.100000000000001" customHeight="1" x14ac:dyDescent="0.2">
      <c r="A290" s="409"/>
      <c r="B290" s="409"/>
      <c r="AQ290" s="182"/>
      <c r="AR290" s="182"/>
    </row>
    <row r="291" spans="1:44" ht="20.100000000000001" customHeight="1" x14ac:dyDescent="0.2">
      <c r="A291" s="409"/>
      <c r="B291" s="409"/>
      <c r="AQ291" s="182"/>
      <c r="AR291" s="182"/>
    </row>
    <row r="292" spans="1:44" ht="20.100000000000001" customHeight="1" x14ac:dyDescent="0.2">
      <c r="A292" s="409"/>
      <c r="B292" s="409"/>
      <c r="AQ292" s="182"/>
      <c r="AR292" s="182"/>
    </row>
    <row r="293" spans="1:44" ht="20.100000000000001" customHeight="1" x14ac:dyDescent="0.2">
      <c r="A293" s="409"/>
      <c r="B293" s="409"/>
      <c r="AQ293" s="182"/>
      <c r="AR293" s="182"/>
    </row>
    <row r="294" spans="1:44" ht="20.100000000000001" customHeight="1" x14ac:dyDescent="0.2">
      <c r="A294" s="409"/>
      <c r="B294" s="409"/>
      <c r="AQ294" s="182"/>
      <c r="AR294" s="182"/>
    </row>
    <row r="295" spans="1:44" ht="20.100000000000001" customHeight="1" x14ac:dyDescent="0.2">
      <c r="A295" s="409"/>
      <c r="B295" s="409"/>
      <c r="AQ295" s="182"/>
      <c r="AR295" s="182"/>
    </row>
    <row r="296" spans="1:44" ht="20.100000000000001" customHeight="1" x14ac:dyDescent="0.2">
      <c r="A296" s="409"/>
      <c r="B296" s="409"/>
      <c r="AQ296" s="182"/>
      <c r="AR296" s="182"/>
    </row>
    <row r="297" spans="1:44" ht="20.100000000000001" customHeight="1" x14ac:dyDescent="0.2">
      <c r="A297" s="409"/>
      <c r="B297" s="409"/>
      <c r="AQ297" s="182"/>
      <c r="AR297" s="182"/>
    </row>
    <row r="298" spans="1:44" ht="20.100000000000001" customHeight="1" x14ac:dyDescent="0.2">
      <c r="A298" s="409"/>
      <c r="B298" s="409"/>
      <c r="AQ298" s="182"/>
      <c r="AR298" s="182"/>
    </row>
    <row r="299" spans="1:44" ht="20.100000000000001" customHeight="1" x14ac:dyDescent="0.2">
      <c r="A299" s="409"/>
      <c r="B299" s="409"/>
      <c r="AQ299" s="182"/>
      <c r="AR299" s="182"/>
    </row>
    <row r="300" spans="1:44" ht="20.100000000000001" customHeight="1" x14ac:dyDescent="0.2">
      <c r="A300" s="409"/>
      <c r="B300" s="409"/>
      <c r="AQ300" s="182"/>
      <c r="AR300" s="182"/>
    </row>
    <row r="301" spans="1:44" ht="20.100000000000001" customHeight="1" x14ac:dyDescent="0.2">
      <c r="A301" s="409"/>
      <c r="B301" s="409"/>
      <c r="AQ301" s="182"/>
      <c r="AR301" s="182"/>
    </row>
    <row r="302" spans="1:44" ht="20.100000000000001" customHeight="1" x14ac:dyDescent="0.2">
      <c r="A302" s="409"/>
      <c r="B302" s="409"/>
      <c r="AQ302" s="182"/>
      <c r="AR302" s="182"/>
    </row>
    <row r="303" spans="1:44" ht="20.100000000000001" customHeight="1" x14ac:dyDescent="0.2">
      <c r="A303" s="409"/>
      <c r="B303" s="409"/>
      <c r="AQ303" s="182"/>
      <c r="AR303" s="182"/>
    </row>
    <row r="304" spans="1:44" ht="20.100000000000001" customHeight="1" x14ac:dyDescent="0.2">
      <c r="A304" s="409"/>
      <c r="B304" s="409"/>
      <c r="AQ304" s="182"/>
      <c r="AR304" s="182"/>
    </row>
    <row r="305" spans="1:44" ht="20.100000000000001" customHeight="1" x14ac:dyDescent="0.2">
      <c r="A305" s="409"/>
      <c r="B305" s="409"/>
      <c r="AQ305" s="182"/>
      <c r="AR305" s="182"/>
    </row>
    <row r="306" spans="1:44" ht="20.100000000000001" customHeight="1" x14ac:dyDescent="0.2">
      <c r="A306" s="409"/>
      <c r="B306" s="409"/>
      <c r="AQ306" s="182"/>
      <c r="AR306" s="182"/>
    </row>
    <row r="307" spans="1:44" ht="20.100000000000001" customHeight="1" x14ac:dyDescent="0.2">
      <c r="A307" s="409"/>
      <c r="B307" s="409"/>
      <c r="AQ307" s="182"/>
      <c r="AR307" s="182"/>
    </row>
    <row r="308" spans="1:44" ht="20.100000000000001" customHeight="1" x14ac:dyDescent="0.2">
      <c r="A308" s="409"/>
      <c r="B308" s="409"/>
      <c r="AQ308" s="182"/>
      <c r="AR308" s="182"/>
    </row>
    <row r="309" spans="1:44" ht="20.100000000000001" customHeight="1" x14ac:dyDescent="0.2">
      <c r="A309" s="409"/>
      <c r="B309" s="409"/>
      <c r="AQ309" s="182"/>
      <c r="AR309" s="182"/>
    </row>
    <row r="310" spans="1:44" ht="20.100000000000001" customHeight="1" x14ac:dyDescent="0.2">
      <c r="A310" s="409"/>
      <c r="B310" s="409"/>
      <c r="AQ310" s="182"/>
      <c r="AR310" s="182"/>
    </row>
    <row r="311" spans="1:44" ht="20.100000000000001" customHeight="1" x14ac:dyDescent="0.2">
      <c r="A311" s="409"/>
      <c r="B311" s="409"/>
      <c r="AQ311" s="182"/>
      <c r="AR311" s="182"/>
    </row>
    <row r="312" spans="1:44" ht="20.100000000000001" customHeight="1" x14ac:dyDescent="0.2">
      <c r="A312" s="409"/>
      <c r="B312" s="409"/>
      <c r="AQ312" s="182"/>
      <c r="AR312" s="182"/>
    </row>
    <row r="313" spans="1:44" ht="20.100000000000001" customHeight="1" x14ac:dyDescent="0.2">
      <c r="A313" s="409"/>
      <c r="B313" s="409"/>
      <c r="AQ313" s="182"/>
      <c r="AR313" s="182"/>
    </row>
    <row r="314" spans="1:44" ht="20.100000000000001" customHeight="1" x14ac:dyDescent="0.2">
      <c r="A314" s="409"/>
      <c r="B314" s="409"/>
      <c r="AQ314" s="182"/>
      <c r="AR314" s="182"/>
    </row>
    <row r="315" spans="1:44" ht="20.100000000000001" customHeight="1" x14ac:dyDescent="0.2">
      <c r="A315" s="409"/>
      <c r="B315" s="409"/>
      <c r="AQ315" s="182"/>
      <c r="AR315" s="182"/>
    </row>
    <row r="316" spans="1:44" ht="20.100000000000001" customHeight="1" x14ac:dyDescent="0.2">
      <c r="A316" s="409"/>
      <c r="B316" s="409"/>
      <c r="AQ316" s="182"/>
      <c r="AR316" s="182"/>
    </row>
    <row r="317" spans="1:44" ht="20.100000000000001" customHeight="1" x14ac:dyDescent="0.2">
      <c r="A317" s="409"/>
      <c r="B317" s="409"/>
      <c r="AQ317" s="182"/>
      <c r="AR317" s="182"/>
    </row>
    <row r="318" spans="1:44" ht="20.100000000000001" customHeight="1" x14ac:dyDescent="0.2">
      <c r="A318" s="409"/>
      <c r="B318" s="409"/>
      <c r="AQ318" s="182"/>
      <c r="AR318" s="182"/>
    </row>
    <row r="319" spans="1:44" ht="20.100000000000001" customHeight="1" x14ac:dyDescent="0.2">
      <c r="A319" s="409"/>
      <c r="B319" s="409"/>
      <c r="AQ319" s="182"/>
      <c r="AR319" s="182"/>
    </row>
    <row r="320" spans="1:44" ht="20.100000000000001" customHeight="1" x14ac:dyDescent="0.2">
      <c r="A320" s="409"/>
      <c r="B320" s="409"/>
      <c r="AQ320" s="182"/>
      <c r="AR320" s="182"/>
    </row>
    <row r="321" spans="1:44" ht="20.100000000000001" customHeight="1" x14ac:dyDescent="0.2">
      <c r="A321" s="409"/>
      <c r="B321" s="409"/>
      <c r="AQ321" s="182"/>
      <c r="AR321" s="182"/>
    </row>
    <row r="322" spans="1:44" ht="20.100000000000001" customHeight="1" x14ac:dyDescent="0.2">
      <c r="A322" s="409"/>
      <c r="B322" s="409"/>
      <c r="AQ322" s="182"/>
      <c r="AR322" s="182"/>
    </row>
    <row r="323" spans="1:44" ht="20.100000000000001" customHeight="1" x14ac:dyDescent="0.2">
      <c r="A323" s="409"/>
      <c r="B323" s="409"/>
      <c r="AQ323" s="182"/>
      <c r="AR323" s="182"/>
    </row>
    <row r="324" spans="1:44" ht="20.100000000000001" customHeight="1" x14ac:dyDescent="0.2">
      <c r="A324" s="409"/>
      <c r="B324" s="409"/>
      <c r="AQ324" s="182"/>
      <c r="AR324" s="182"/>
    </row>
    <row r="325" spans="1:44" ht="20.100000000000001" customHeight="1" x14ac:dyDescent="0.2">
      <c r="A325" s="409"/>
      <c r="B325" s="409"/>
      <c r="AQ325" s="182"/>
      <c r="AR325" s="182"/>
    </row>
    <row r="326" spans="1:44" ht="20.100000000000001" customHeight="1" x14ac:dyDescent="0.2">
      <c r="A326" s="409"/>
      <c r="B326" s="409"/>
      <c r="AQ326" s="182"/>
      <c r="AR326" s="182"/>
    </row>
    <row r="327" spans="1:44" ht="20.100000000000001" customHeight="1" x14ac:dyDescent="0.2">
      <c r="A327" s="409"/>
      <c r="B327" s="409"/>
      <c r="AQ327" s="182"/>
      <c r="AR327" s="182"/>
    </row>
    <row r="328" spans="1:44" ht="20.100000000000001" customHeight="1" x14ac:dyDescent="0.2">
      <c r="A328" s="409"/>
      <c r="B328" s="409"/>
      <c r="AQ328" s="182"/>
      <c r="AR328" s="182"/>
    </row>
    <row r="329" spans="1:44" ht="20.100000000000001" customHeight="1" x14ac:dyDescent="0.2">
      <c r="A329" s="409"/>
      <c r="B329" s="409"/>
      <c r="AQ329" s="182"/>
      <c r="AR329" s="182"/>
    </row>
    <row r="330" spans="1:44" ht="20.100000000000001" customHeight="1" x14ac:dyDescent="0.2">
      <c r="A330" s="409"/>
      <c r="B330" s="409"/>
      <c r="AQ330" s="182"/>
      <c r="AR330" s="182"/>
    </row>
    <row r="331" spans="1:44" ht="20.100000000000001" customHeight="1" x14ac:dyDescent="0.2">
      <c r="A331" s="409"/>
      <c r="B331" s="409"/>
      <c r="AQ331" s="182"/>
      <c r="AR331" s="182"/>
    </row>
    <row r="332" spans="1:44" ht="20.100000000000001" customHeight="1" x14ac:dyDescent="0.2">
      <c r="A332" s="409"/>
      <c r="B332" s="409"/>
      <c r="AQ332" s="182"/>
      <c r="AR332" s="182"/>
    </row>
    <row r="333" spans="1:44" ht="20.100000000000001" customHeight="1" x14ac:dyDescent="0.2">
      <c r="A333" s="409"/>
      <c r="B333" s="409"/>
      <c r="AQ333" s="182"/>
      <c r="AR333" s="182"/>
    </row>
    <row r="334" spans="1:44" ht="20.100000000000001" customHeight="1" x14ac:dyDescent="0.2">
      <c r="A334" s="409"/>
      <c r="B334" s="409"/>
      <c r="AQ334" s="182"/>
      <c r="AR334" s="182"/>
    </row>
    <row r="335" spans="1:44" ht="20.100000000000001" customHeight="1" x14ac:dyDescent="0.2">
      <c r="A335" s="409"/>
      <c r="B335" s="409"/>
      <c r="AQ335" s="182"/>
      <c r="AR335" s="182"/>
    </row>
    <row r="336" spans="1:44" ht="20.100000000000001" customHeight="1" x14ac:dyDescent="0.2">
      <c r="A336" s="409"/>
      <c r="B336" s="409"/>
      <c r="AQ336" s="182"/>
      <c r="AR336" s="182"/>
    </row>
    <row r="337" spans="1:44" ht="20.100000000000001" customHeight="1" x14ac:dyDescent="0.2">
      <c r="A337" s="409"/>
      <c r="B337" s="409"/>
      <c r="AQ337" s="182"/>
      <c r="AR337" s="182"/>
    </row>
    <row r="338" spans="1:44" ht="20.100000000000001" customHeight="1" x14ac:dyDescent="0.2">
      <c r="A338" s="409"/>
      <c r="B338" s="409"/>
      <c r="AQ338" s="182"/>
      <c r="AR338" s="182"/>
    </row>
    <row r="339" spans="1:44" ht="20.100000000000001" customHeight="1" x14ac:dyDescent="0.2">
      <c r="A339" s="409"/>
      <c r="B339" s="409"/>
      <c r="AQ339" s="182"/>
      <c r="AR339" s="182"/>
    </row>
    <row r="340" spans="1:44" ht="20.100000000000001" customHeight="1" x14ac:dyDescent="0.2">
      <c r="A340" s="409"/>
      <c r="B340" s="409"/>
      <c r="AQ340" s="182"/>
      <c r="AR340" s="182"/>
    </row>
    <row r="341" spans="1:44" ht="20.100000000000001" customHeight="1" x14ac:dyDescent="0.2">
      <c r="A341" s="409"/>
      <c r="B341" s="409"/>
      <c r="AQ341" s="182"/>
      <c r="AR341" s="182"/>
    </row>
    <row r="342" spans="1:44" ht="20.100000000000001" customHeight="1" x14ac:dyDescent="0.2">
      <c r="A342" s="409"/>
      <c r="B342" s="409"/>
      <c r="AQ342" s="182"/>
      <c r="AR342" s="182"/>
    </row>
    <row r="343" spans="1:44" ht="20.100000000000001" customHeight="1" x14ac:dyDescent="0.2">
      <c r="A343" s="409"/>
      <c r="B343" s="409"/>
      <c r="AQ343" s="182"/>
      <c r="AR343" s="182"/>
    </row>
    <row r="344" spans="1:44" ht="20.100000000000001" customHeight="1" x14ac:dyDescent="0.2">
      <c r="A344" s="409"/>
      <c r="B344" s="409"/>
      <c r="AQ344" s="182"/>
      <c r="AR344" s="182"/>
    </row>
    <row r="345" spans="1:44" ht="20.100000000000001" customHeight="1" x14ac:dyDescent="0.2">
      <c r="A345" s="409"/>
      <c r="B345" s="409"/>
      <c r="AQ345" s="182"/>
      <c r="AR345" s="182"/>
    </row>
    <row r="346" spans="1:44" ht="20.100000000000001" customHeight="1" x14ac:dyDescent="0.2">
      <c r="A346" s="409"/>
      <c r="B346" s="409"/>
      <c r="AQ346" s="182"/>
      <c r="AR346" s="182"/>
    </row>
    <row r="347" spans="1:44" ht="20.100000000000001" customHeight="1" x14ac:dyDescent="0.2">
      <c r="A347" s="409"/>
      <c r="B347" s="409"/>
      <c r="AQ347" s="182"/>
      <c r="AR347" s="182"/>
    </row>
    <row r="348" spans="1:44" ht="20.100000000000001" customHeight="1" x14ac:dyDescent="0.2">
      <c r="A348" s="409"/>
      <c r="B348" s="409"/>
      <c r="AQ348" s="182"/>
      <c r="AR348" s="182"/>
    </row>
    <row r="349" spans="1:44" ht="20.100000000000001" customHeight="1" x14ac:dyDescent="0.2">
      <c r="A349" s="409"/>
      <c r="B349" s="409"/>
      <c r="AQ349" s="182"/>
      <c r="AR349" s="182"/>
    </row>
    <row r="350" spans="1:44" ht="20.100000000000001" customHeight="1" x14ac:dyDescent="0.2">
      <c r="A350" s="409"/>
      <c r="B350" s="409"/>
      <c r="AQ350" s="182"/>
      <c r="AR350" s="182"/>
    </row>
    <row r="351" spans="1:44" ht="20.100000000000001" customHeight="1" x14ac:dyDescent="0.2">
      <c r="A351" s="409"/>
      <c r="B351" s="409"/>
      <c r="AQ351" s="182"/>
      <c r="AR351" s="182"/>
    </row>
    <row r="352" spans="1:44" ht="20.100000000000001" customHeight="1" x14ac:dyDescent="0.2">
      <c r="A352" s="409"/>
      <c r="B352" s="409"/>
      <c r="AQ352" s="182"/>
      <c r="AR352" s="182"/>
    </row>
    <row r="353" spans="1:44" ht="20.100000000000001" customHeight="1" x14ac:dyDescent="0.2">
      <c r="A353" s="409"/>
      <c r="B353" s="409"/>
      <c r="AQ353" s="182"/>
      <c r="AR353" s="182"/>
    </row>
    <row r="354" spans="1:44" ht="20.100000000000001" customHeight="1" x14ac:dyDescent="0.2">
      <c r="A354" s="409"/>
      <c r="B354" s="409"/>
      <c r="AQ354" s="182"/>
      <c r="AR354" s="182"/>
    </row>
    <row r="355" spans="1:44" ht="20.100000000000001" customHeight="1" x14ac:dyDescent="0.2">
      <c r="A355" s="409"/>
      <c r="B355" s="409"/>
      <c r="AQ355" s="182"/>
      <c r="AR355" s="182"/>
    </row>
    <row r="356" spans="1:44" ht="20.100000000000001" customHeight="1" x14ac:dyDescent="0.2">
      <c r="A356" s="409"/>
      <c r="B356" s="409"/>
      <c r="AQ356" s="182"/>
      <c r="AR356" s="182"/>
    </row>
    <row r="357" spans="1:44" ht="20.100000000000001" customHeight="1" x14ac:dyDescent="0.2">
      <c r="A357" s="409"/>
      <c r="B357" s="409"/>
      <c r="AQ357" s="182"/>
      <c r="AR357" s="182"/>
    </row>
    <row r="358" spans="1:44" ht="20.100000000000001" customHeight="1" x14ac:dyDescent="0.2">
      <c r="A358" s="409"/>
      <c r="B358" s="409"/>
      <c r="AQ358" s="182"/>
      <c r="AR358" s="182"/>
    </row>
    <row r="359" spans="1:44" ht="20.100000000000001" customHeight="1" x14ac:dyDescent="0.2">
      <c r="A359" s="409"/>
      <c r="B359" s="409"/>
      <c r="AQ359" s="182"/>
      <c r="AR359" s="182"/>
    </row>
    <row r="360" spans="1:44" ht="20.100000000000001" customHeight="1" x14ac:dyDescent="0.2">
      <c r="A360" s="409"/>
      <c r="B360" s="409"/>
      <c r="AQ360" s="182"/>
      <c r="AR360" s="182"/>
    </row>
    <row r="361" spans="1:44" ht="20.100000000000001" customHeight="1" x14ac:dyDescent="0.2">
      <c r="A361" s="409"/>
      <c r="B361" s="409"/>
      <c r="AQ361" s="182"/>
      <c r="AR361" s="182"/>
    </row>
    <row r="362" spans="1:44" ht="20.100000000000001" customHeight="1" x14ac:dyDescent="0.2">
      <c r="A362" s="409"/>
      <c r="B362" s="409"/>
      <c r="AQ362" s="182"/>
      <c r="AR362" s="182"/>
    </row>
    <row r="363" spans="1:44" ht="20.100000000000001" customHeight="1" x14ac:dyDescent="0.2">
      <c r="A363" s="409"/>
      <c r="B363" s="409"/>
      <c r="AQ363" s="182"/>
      <c r="AR363" s="182"/>
    </row>
    <row r="364" spans="1:44" ht="20.100000000000001" customHeight="1" x14ac:dyDescent="0.2">
      <c r="A364" s="409"/>
      <c r="B364" s="409"/>
      <c r="AQ364" s="182"/>
      <c r="AR364" s="182"/>
    </row>
    <row r="365" spans="1:44" ht="20.100000000000001" customHeight="1" x14ac:dyDescent="0.2">
      <c r="A365" s="409"/>
      <c r="B365" s="409"/>
      <c r="AQ365" s="182"/>
      <c r="AR365" s="182"/>
    </row>
    <row r="366" spans="1:44" ht="20.100000000000001" customHeight="1" x14ac:dyDescent="0.2">
      <c r="A366" s="409"/>
      <c r="B366" s="409"/>
      <c r="AQ366" s="182"/>
      <c r="AR366" s="182"/>
    </row>
    <row r="367" spans="1:44" ht="20.100000000000001" customHeight="1" x14ac:dyDescent="0.2">
      <c r="A367" s="409"/>
      <c r="B367" s="409"/>
      <c r="AQ367" s="182"/>
      <c r="AR367" s="182"/>
    </row>
    <row r="368" spans="1:44" ht="20.100000000000001" customHeight="1" x14ac:dyDescent="0.2">
      <c r="A368" s="409"/>
      <c r="B368" s="409"/>
      <c r="AQ368" s="182"/>
      <c r="AR368" s="182"/>
    </row>
    <row r="369" spans="1:44" ht="20.100000000000001" customHeight="1" x14ac:dyDescent="0.2">
      <c r="A369" s="409"/>
      <c r="B369" s="409"/>
      <c r="AQ369" s="182"/>
      <c r="AR369" s="182"/>
    </row>
    <row r="370" spans="1:44" ht="20.100000000000001" customHeight="1" x14ac:dyDescent="0.2">
      <c r="A370" s="409"/>
      <c r="B370" s="409"/>
      <c r="AQ370" s="182"/>
      <c r="AR370" s="182"/>
    </row>
    <row r="371" spans="1:44" ht="20.100000000000001" customHeight="1" x14ac:dyDescent="0.2">
      <c r="A371" s="409"/>
      <c r="B371" s="409"/>
      <c r="AQ371" s="182"/>
      <c r="AR371" s="182"/>
    </row>
    <row r="372" spans="1:44" ht="20.100000000000001" customHeight="1" x14ac:dyDescent="0.2">
      <c r="A372" s="409"/>
      <c r="B372" s="409"/>
      <c r="AQ372" s="182"/>
      <c r="AR372" s="182"/>
    </row>
    <row r="373" spans="1:44" ht="20.100000000000001" customHeight="1" x14ac:dyDescent="0.2">
      <c r="A373" s="409"/>
      <c r="B373" s="409"/>
      <c r="AQ373" s="182"/>
      <c r="AR373" s="182"/>
    </row>
    <row r="374" spans="1:44" ht="20.100000000000001" customHeight="1" x14ac:dyDescent="0.2">
      <c r="A374" s="409"/>
      <c r="B374" s="409"/>
      <c r="AQ374" s="182"/>
      <c r="AR374" s="182"/>
    </row>
    <row r="375" spans="1:44" ht="20.100000000000001" customHeight="1" x14ac:dyDescent="0.2">
      <c r="A375" s="409"/>
      <c r="B375" s="409"/>
      <c r="AQ375" s="182"/>
      <c r="AR375" s="182"/>
    </row>
    <row r="376" spans="1:44" ht="20.100000000000001" customHeight="1" x14ac:dyDescent="0.2">
      <c r="A376" s="409"/>
      <c r="B376" s="409"/>
      <c r="AQ376" s="182"/>
      <c r="AR376" s="182"/>
    </row>
    <row r="377" spans="1:44" ht="20.100000000000001" customHeight="1" x14ac:dyDescent="0.2">
      <c r="A377" s="409"/>
      <c r="B377" s="409"/>
      <c r="AQ377" s="182"/>
      <c r="AR377" s="182"/>
    </row>
    <row r="378" spans="1:44" ht="20.100000000000001" customHeight="1" x14ac:dyDescent="0.2">
      <c r="A378" s="409"/>
      <c r="B378" s="409"/>
      <c r="AQ378" s="182"/>
      <c r="AR378" s="182"/>
    </row>
    <row r="379" spans="1:44" ht="20.100000000000001" customHeight="1" x14ac:dyDescent="0.2">
      <c r="A379" s="409"/>
      <c r="B379" s="409"/>
      <c r="AQ379" s="182"/>
      <c r="AR379" s="182"/>
    </row>
    <row r="380" spans="1:44" ht="20.100000000000001" customHeight="1" x14ac:dyDescent="0.2">
      <c r="A380" s="409"/>
      <c r="B380" s="409"/>
      <c r="AQ380" s="182"/>
      <c r="AR380" s="182"/>
    </row>
    <row r="381" spans="1:44" ht="20.100000000000001" customHeight="1" x14ac:dyDescent="0.2">
      <c r="A381" s="409"/>
      <c r="B381" s="409"/>
      <c r="AQ381" s="182"/>
      <c r="AR381" s="182"/>
    </row>
    <row r="382" spans="1:44" ht="20.100000000000001" customHeight="1" x14ac:dyDescent="0.2">
      <c r="A382" s="409"/>
      <c r="B382" s="409"/>
      <c r="AQ382" s="182"/>
      <c r="AR382" s="182"/>
    </row>
    <row r="383" spans="1:44" ht="20.100000000000001" customHeight="1" x14ac:dyDescent="0.2">
      <c r="A383" s="409"/>
      <c r="B383" s="409"/>
      <c r="AQ383" s="182"/>
      <c r="AR383" s="182"/>
    </row>
    <row r="384" spans="1:44" ht="20.100000000000001" customHeight="1" x14ac:dyDescent="0.2">
      <c r="A384" s="409"/>
      <c r="B384" s="409"/>
      <c r="AQ384" s="182"/>
      <c r="AR384" s="182"/>
    </row>
    <row r="385" spans="1:44" ht="20.100000000000001" customHeight="1" x14ac:dyDescent="0.2">
      <c r="A385" s="409"/>
      <c r="B385" s="409"/>
      <c r="AQ385" s="182"/>
      <c r="AR385" s="182"/>
    </row>
    <row r="386" spans="1:44" ht="20.100000000000001" customHeight="1" x14ac:dyDescent="0.2">
      <c r="A386" s="409"/>
      <c r="B386" s="409"/>
      <c r="AQ386" s="182"/>
      <c r="AR386" s="182"/>
    </row>
    <row r="387" spans="1:44" ht="20.100000000000001" customHeight="1" x14ac:dyDescent="0.2">
      <c r="A387" s="409"/>
      <c r="B387" s="409"/>
      <c r="AQ387" s="182"/>
      <c r="AR387" s="182"/>
    </row>
    <row r="388" spans="1:44" ht="20.100000000000001" customHeight="1" x14ac:dyDescent="0.2">
      <c r="A388" s="409"/>
      <c r="B388" s="409"/>
      <c r="AQ388" s="182"/>
      <c r="AR388" s="182"/>
    </row>
    <row r="389" spans="1:44" ht="20.100000000000001" customHeight="1" x14ac:dyDescent="0.2">
      <c r="A389" s="409"/>
      <c r="B389" s="409"/>
      <c r="AQ389" s="182"/>
      <c r="AR389" s="182"/>
    </row>
    <row r="390" spans="1:44" ht="20.100000000000001" customHeight="1" x14ac:dyDescent="0.2">
      <c r="A390" s="409"/>
      <c r="B390" s="409"/>
      <c r="AQ390" s="182"/>
      <c r="AR390" s="182"/>
    </row>
    <row r="391" spans="1:44" ht="20.100000000000001" customHeight="1" x14ac:dyDescent="0.2">
      <c r="A391" s="409"/>
      <c r="B391" s="409"/>
      <c r="AQ391" s="182"/>
      <c r="AR391" s="182"/>
    </row>
    <row r="392" spans="1:44" ht="20.100000000000001" customHeight="1" x14ac:dyDescent="0.2">
      <c r="A392" s="409"/>
      <c r="B392" s="409"/>
      <c r="AQ392" s="182"/>
      <c r="AR392" s="182"/>
    </row>
    <row r="393" spans="1:44" ht="20.100000000000001" customHeight="1" x14ac:dyDescent="0.2">
      <c r="A393" s="409"/>
      <c r="B393" s="409"/>
      <c r="AQ393" s="182"/>
      <c r="AR393" s="182"/>
    </row>
    <row r="394" spans="1:44" ht="20.100000000000001" customHeight="1" x14ac:dyDescent="0.2">
      <c r="A394" s="409"/>
      <c r="B394" s="409"/>
      <c r="AQ394" s="182"/>
      <c r="AR394" s="182"/>
    </row>
    <row r="395" spans="1:44" ht="20.100000000000001" customHeight="1" x14ac:dyDescent="0.2">
      <c r="A395" s="409"/>
      <c r="B395" s="409"/>
      <c r="AQ395" s="182"/>
      <c r="AR395" s="182"/>
    </row>
    <row r="396" spans="1:44" ht="20.100000000000001" customHeight="1" x14ac:dyDescent="0.2">
      <c r="A396" s="409"/>
      <c r="B396" s="409"/>
      <c r="AQ396" s="182"/>
      <c r="AR396" s="182"/>
    </row>
    <row r="397" spans="1:44" ht="20.100000000000001" customHeight="1" x14ac:dyDescent="0.2">
      <c r="A397" s="409"/>
      <c r="B397" s="409"/>
      <c r="AQ397" s="182"/>
      <c r="AR397" s="182"/>
    </row>
    <row r="398" spans="1:44" ht="20.100000000000001" customHeight="1" x14ac:dyDescent="0.2">
      <c r="A398" s="409"/>
      <c r="B398" s="409"/>
      <c r="AQ398" s="182"/>
      <c r="AR398" s="182"/>
    </row>
    <row r="399" spans="1:44" ht="20.100000000000001" customHeight="1" x14ac:dyDescent="0.2">
      <c r="A399" s="409"/>
      <c r="B399" s="409"/>
      <c r="AQ399" s="182"/>
      <c r="AR399" s="182"/>
    </row>
    <row r="400" spans="1:44" ht="20.100000000000001" customHeight="1" x14ac:dyDescent="0.2">
      <c r="A400" s="409"/>
      <c r="B400" s="409"/>
      <c r="AQ400" s="182"/>
      <c r="AR400" s="182"/>
    </row>
    <row r="401" spans="1:44" ht="20.100000000000001" customHeight="1" x14ac:dyDescent="0.2">
      <c r="A401" s="409"/>
      <c r="B401" s="409"/>
      <c r="AQ401" s="182"/>
      <c r="AR401" s="182"/>
    </row>
    <row r="402" spans="1:44" ht="20.100000000000001" customHeight="1" x14ac:dyDescent="0.2">
      <c r="A402" s="409"/>
      <c r="B402" s="409"/>
      <c r="AQ402" s="182"/>
      <c r="AR402" s="182"/>
    </row>
    <row r="403" spans="1:44" ht="20.100000000000001" customHeight="1" x14ac:dyDescent="0.2">
      <c r="A403" s="409"/>
      <c r="B403" s="409"/>
      <c r="AQ403" s="182"/>
      <c r="AR403" s="182"/>
    </row>
    <row r="404" spans="1:44" ht="20.100000000000001" customHeight="1" x14ac:dyDescent="0.2">
      <c r="A404" s="409"/>
      <c r="B404" s="409"/>
      <c r="AQ404" s="182"/>
      <c r="AR404" s="182"/>
    </row>
    <row r="405" spans="1:44" ht="20.100000000000001" customHeight="1" x14ac:dyDescent="0.2">
      <c r="A405" s="409"/>
      <c r="B405" s="409"/>
      <c r="AQ405" s="182"/>
      <c r="AR405" s="182"/>
    </row>
    <row r="406" spans="1:44" ht="20.100000000000001" customHeight="1" x14ac:dyDescent="0.2">
      <c r="A406" s="409"/>
      <c r="B406" s="409"/>
      <c r="AQ406" s="182"/>
      <c r="AR406" s="182"/>
    </row>
    <row r="407" spans="1:44" ht="20.100000000000001" customHeight="1" x14ac:dyDescent="0.2">
      <c r="A407" s="409"/>
      <c r="B407" s="409"/>
      <c r="AQ407" s="182"/>
      <c r="AR407" s="182"/>
    </row>
    <row r="408" spans="1:44" ht="20.100000000000001" customHeight="1" x14ac:dyDescent="0.2">
      <c r="A408" s="409"/>
      <c r="B408" s="409"/>
      <c r="AQ408" s="182"/>
      <c r="AR408" s="182"/>
    </row>
    <row r="409" spans="1:44" ht="20.100000000000001" customHeight="1" x14ac:dyDescent="0.2">
      <c r="A409" s="409"/>
      <c r="B409" s="409"/>
      <c r="AQ409" s="182"/>
      <c r="AR409" s="182"/>
    </row>
    <row r="410" spans="1:44" ht="20.100000000000001" customHeight="1" x14ac:dyDescent="0.2">
      <c r="A410" s="409"/>
      <c r="B410" s="409"/>
      <c r="AQ410" s="182"/>
      <c r="AR410" s="182"/>
    </row>
    <row r="411" spans="1:44" ht="20.100000000000001" customHeight="1" x14ac:dyDescent="0.2">
      <c r="A411" s="409"/>
      <c r="B411" s="409"/>
      <c r="AQ411" s="182"/>
      <c r="AR411" s="182"/>
    </row>
    <row r="412" spans="1:44" ht="20.100000000000001" customHeight="1" x14ac:dyDescent="0.2">
      <c r="A412" s="409"/>
      <c r="B412" s="409"/>
      <c r="AQ412" s="182"/>
      <c r="AR412" s="182"/>
    </row>
    <row r="413" spans="1:44" ht="20.100000000000001" customHeight="1" x14ac:dyDescent="0.2">
      <c r="A413" s="409"/>
      <c r="B413" s="409"/>
      <c r="AQ413" s="182"/>
      <c r="AR413" s="182"/>
    </row>
    <row r="414" spans="1:44" ht="20.100000000000001" customHeight="1" x14ac:dyDescent="0.2">
      <c r="A414" s="409"/>
      <c r="B414" s="409"/>
      <c r="AQ414" s="182"/>
      <c r="AR414" s="182"/>
    </row>
    <row r="415" spans="1:44" ht="20.100000000000001" customHeight="1" x14ac:dyDescent="0.2">
      <c r="A415" s="409"/>
      <c r="B415" s="409"/>
      <c r="AQ415" s="182"/>
      <c r="AR415" s="182"/>
    </row>
    <row r="416" spans="1:44" ht="20.100000000000001" customHeight="1" x14ac:dyDescent="0.2">
      <c r="A416" s="409"/>
      <c r="B416" s="409"/>
      <c r="AQ416" s="182"/>
      <c r="AR416" s="182"/>
    </row>
    <row r="417" spans="1:44" ht="20.100000000000001" customHeight="1" x14ac:dyDescent="0.2">
      <c r="A417" s="409"/>
      <c r="B417" s="409"/>
      <c r="AQ417" s="182"/>
      <c r="AR417" s="182"/>
    </row>
    <row r="418" spans="1:44" ht="20.100000000000001" customHeight="1" x14ac:dyDescent="0.2">
      <c r="A418" s="409"/>
      <c r="B418" s="409"/>
      <c r="AQ418" s="182"/>
      <c r="AR418" s="182"/>
    </row>
    <row r="419" spans="1:44" ht="20.100000000000001" customHeight="1" x14ac:dyDescent="0.2">
      <c r="A419" s="409"/>
      <c r="B419" s="409"/>
      <c r="AQ419" s="182"/>
      <c r="AR419" s="182"/>
    </row>
    <row r="420" spans="1:44" ht="20.100000000000001" customHeight="1" x14ac:dyDescent="0.2">
      <c r="A420" s="409"/>
      <c r="B420" s="409"/>
      <c r="AQ420" s="182"/>
      <c r="AR420" s="182"/>
    </row>
    <row r="421" spans="1:44" ht="20.100000000000001" customHeight="1" x14ac:dyDescent="0.2">
      <c r="A421" s="409"/>
      <c r="B421" s="409"/>
      <c r="AQ421" s="182"/>
      <c r="AR421" s="182"/>
    </row>
    <row r="422" spans="1:44" ht="20.100000000000001" customHeight="1" x14ac:dyDescent="0.2">
      <c r="A422" s="409"/>
      <c r="B422" s="409"/>
      <c r="AQ422" s="182"/>
      <c r="AR422" s="182"/>
    </row>
    <row r="423" spans="1:44" ht="20.100000000000001" customHeight="1" x14ac:dyDescent="0.2">
      <c r="A423" s="409"/>
      <c r="B423" s="409"/>
      <c r="AQ423" s="182"/>
      <c r="AR423" s="182"/>
    </row>
    <row r="424" spans="1:44" ht="20.100000000000001" customHeight="1" x14ac:dyDescent="0.2">
      <c r="A424" s="409"/>
      <c r="B424" s="409"/>
      <c r="AQ424" s="182"/>
      <c r="AR424" s="182"/>
    </row>
    <row r="425" spans="1:44" ht="20.100000000000001" customHeight="1" x14ac:dyDescent="0.2">
      <c r="A425" s="409"/>
      <c r="B425" s="409"/>
      <c r="AQ425" s="182"/>
      <c r="AR425" s="182"/>
    </row>
    <row r="426" spans="1:44" ht="20.100000000000001" customHeight="1" x14ac:dyDescent="0.2">
      <c r="A426" s="409"/>
      <c r="B426" s="409"/>
      <c r="AQ426" s="182"/>
      <c r="AR426" s="182"/>
    </row>
    <row r="427" spans="1:44" ht="20.100000000000001" customHeight="1" x14ac:dyDescent="0.2">
      <c r="A427" s="409"/>
      <c r="B427" s="409"/>
      <c r="AQ427" s="182"/>
      <c r="AR427" s="182"/>
    </row>
    <row r="428" spans="1:44" ht="20.100000000000001" customHeight="1" x14ac:dyDescent="0.2">
      <c r="A428" s="409"/>
      <c r="B428" s="409"/>
      <c r="AQ428" s="182"/>
      <c r="AR428" s="182"/>
    </row>
    <row r="429" spans="1:44" ht="20.100000000000001" customHeight="1" x14ac:dyDescent="0.2">
      <c r="A429" s="409"/>
      <c r="B429" s="409"/>
      <c r="AQ429" s="182"/>
      <c r="AR429" s="182"/>
    </row>
    <row r="430" spans="1:44" ht="20.100000000000001" customHeight="1" x14ac:dyDescent="0.2">
      <c r="A430" s="409"/>
      <c r="B430" s="409"/>
      <c r="AQ430" s="182"/>
      <c r="AR430" s="182"/>
    </row>
    <row r="431" spans="1:44" ht="20.100000000000001" customHeight="1" x14ac:dyDescent="0.2">
      <c r="A431" s="409"/>
      <c r="B431" s="409"/>
      <c r="AQ431" s="182"/>
      <c r="AR431" s="182"/>
    </row>
    <row r="432" spans="1:44" ht="20.100000000000001" customHeight="1" x14ac:dyDescent="0.2">
      <c r="A432" s="409"/>
      <c r="B432" s="409"/>
      <c r="AQ432" s="182"/>
      <c r="AR432" s="182"/>
    </row>
    <row r="433" spans="1:44" ht="20.100000000000001" customHeight="1" x14ac:dyDescent="0.2">
      <c r="A433" s="409"/>
      <c r="B433" s="409"/>
      <c r="AQ433" s="182"/>
      <c r="AR433" s="182"/>
    </row>
    <row r="434" spans="1:44" ht="20.100000000000001" customHeight="1" x14ac:dyDescent="0.2">
      <c r="A434" s="409"/>
      <c r="B434" s="409"/>
      <c r="AQ434" s="182"/>
      <c r="AR434" s="182"/>
    </row>
    <row r="435" spans="1:44" ht="20.100000000000001" customHeight="1" x14ac:dyDescent="0.2">
      <c r="A435" s="409"/>
      <c r="B435" s="409"/>
      <c r="AQ435" s="182"/>
      <c r="AR435" s="182"/>
    </row>
    <row r="436" spans="1:44" ht="20.100000000000001" customHeight="1" x14ac:dyDescent="0.2">
      <c r="A436" s="409"/>
      <c r="B436" s="409"/>
      <c r="AQ436" s="182"/>
      <c r="AR436" s="182"/>
    </row>
    <row r="437" spans="1:44" ht="20.100000000000001" customHeight="1" x14ac:dyDescent="0.2">
      <c r="A437" s="409"/>
      <c r="B437" s="409"/>
      <c r="AQ437" s="182"/>
      <c r="AR437" s="182"/>
    </row>
    <row r="438" spans="1:44" ht="20.100000000000001" customHeight="1" x14ac:dyDescent="0.2">
      <c r="A438" s="409"/>
      <c r="B438" s="409"/>
      <c r="AQ438" s="182"/>
      <c r="AR438" s="182"/>
    </row>
    <row r="439" spans="1:44" ht="20.100000000000001" customHeight="1" x14ac:dyDescent="0.2">
      <c r="A439" s="409"/>
      <c r="B439" s="409"/>
      <c r="AQ439" s="182"/>
      <c r="AR439" s="182"/>
    </row>
    <row r="440" spans="1:44" ht="20.100000000000001" customHeight="1" x14ac:dyDescent="0.2">
      <c r="A440" s="409"/>
      <c r="B440" s="409"/>
      <c r="AQ440" s="182"/>
      <c r="AR440" s="182"/>
    </row>
    <row r="441" spans="1:44" ht="20.100000000000001" customHeight="1" x14ac:dyDescent="0.2">
      <c r="A441" s="409"/>
      <c r="B441" s="409"/>
      <c r="AQ441" s="182"/>
      <c r="AR441" s="182"/>
    </row>
    <row r="442" spans="1:44" ht="20.100000000000001" customHeight="1" x14ac:dyDescent="0.2">
      <c r="A442" s="409"/>
      <c r="B442" s="409"/>
      <c r="AQ442" s="182"/>
      <c r="AR442" s="182"/>
    </row>
    <row r="443" spans="1:44" ht="20.100000000000001" customHeight="1" x14ac:dyDescent="0.2">
      <c r="A443" s="409"/>
      <c r="B443" s="409"/>
      <c r="AQ443" s="182"/>
      <c r="AR443" s="182"/>
    </row>
    <row r="444" spans="1:44" ht="20.100000000000001" customHeight="1" x14ac:dyDescent="0.2">
      <c r="A444" s="409"/>
      <c r="B444" s="409"/>
      <c r="AQ444" s="182"/>
      <c r="AR444" s="182"/>
    </row>
    <row r="445" spans="1:44" ht="20.100000000000001" customHeight="1" x14ac:dyDescent="0.2">
      <c r="A445" s="409"/>
      <c r="B445" s="409"/>
      <c r="AQ445" s="182"/>
      <c r="AR445" s="182"/>
    </row>
    <row r="446" spans="1:44" ht="20.100000000000001" customHeight="1" x14ac:dyDescent="0.2">
      <c r="A446" s="409"/>
      <c r="B446" s="409"/>
      <c r="AQ446" s="182"/>
      <c r="AR446" s="182"/>
    </row>
    <row r="447" spans="1:44" ht="20.100000000000001" customHeight="1" x14ac:dyDescent="0.2">
      <c r="A447" s="409"/>
      <c r="B447" s="409"/>
      <c r="AQ447" s="182"/>
      <c r="AR447" s="182"/>
    </row>
    <row r="448" spans="1:44" ht="20.100000000000001" customHeight="1" x14ac:dyDescent="0.2">
      <c r="A448" s="409"/>
      <c r="B448" s="409"/>
      <c r="AQ448" s="182"/>
      <c r="AR448" s="182"/>
    </row>
    <row r="449" spans="1:44" ht="20.100000000000001" customHeight="1" x14ac:dyDescent="0.2">
      <c r="A449" s="409"/>
      <c r="B449" s="409"/>
      <c r="AQ449" s="182"/>
      <c r="AR449" s="182"/>
    </row>
    <row r="450" spans="1:44" ht="20.100000000000001" customHeight="1" x14ac:dyDescent="0.2">
      <c r="A450" s="409"/>
      <c r="B450" s="409"/>
      <c r="AQ450" s="182"/>
      <c r="AR450" s="182"/>
    </row>
    <row r="451" spans="1:44" ht="20.100000000000001" customHeight="1" x14ac:dyDescent="0.2">
      <c r="A451" s="409"/>
      <c r="B451" s="409"/>
      <c r="AQ451" s="182"/>
      <c r="AR451" s="182"/>
    </row>
    <row r="452" spans="1:44" ht="20.100000000000001" customHeight="1" x14ac:dyDescent="0.2">
      <c r="A452" s="409"/>
      <c r="B452" s="409"/>
      <c r="AQ452" s="182"/>
      <c r="AR452" s="182"/>
    </row>
    <row r="453" spans="1:44" ht="20.100000000000001" customHeight="1" x14ac:dyDescent="0.2">
      <c r="A453" s="409"/>
      <c r="B453" s="409"/>
      <c r="AQ453" s="182"/>
      <c r="AR453" s="182"/>
    </row>
    <row r="454" spans="1:44" ht="20.100000000000001" customHeight="1" x14ac:dyDescent="0.2">
      <c r="A454" s="409"/>
      <c r="B454" s="409"/>
      <c r="AQ454" s="182"/>
      <c r="AR454" s="182"/>
    </row>
    <row r="455" spans="1:44" ht="20.100000000000001" customHeight="1" x14ac:dyDescent="0.2">
      <c r="A455" s="409"/>
      <c r="B455" s="409"/>
      <c r="AQ455" s="182"/>
      <c r="AR455" s="182"/>
    </row>
    <row r="456" spans="1:44" ht="20.100000000000001" customHeight="1" x14ac:dyDescent="0.2">
      <c r="A456" s="409"/>
      <c r="B456" s="409"/>
      <c r="AQ456" s="182"/>
      <c r="AR456" s="182"/>
    </row>
    <row r="457" spans="1:44" ht="20.100000000000001" customHeight="1" x14ac:dyDescent="0.2">
      <c r="A457" s="409"/>
      <c r="B457" s="409"/>
      <c r="AQ457" s="182"/>
      <c r="AR457" s="182"/>
    </row>
    <row r="458" spans="1:44" ht="20.100000000000001" customHeight="1" x14ac:dyDescent="0.2">
      <c r="A458" s="409"/>
      <c r="B458" s="409"/>
      <c r="AQ458" s="182"/>
      <c r="AR458" s="182"/>
    </row>
    <row r="459" spans="1:44" ht="20.100000000000001" customHeight="1" x14ac:dyDescent="0.2">
      <c r="A459" s="409"/>
      <c r="B459" s="409"/>
      <c r="AQ459" s="182"/>
      <c r="AR459" s="182"/>
    </row>
    <row r="460" spans="1:44" ht="20.100000000000001" customHeight="1" x14ac:dyDescent="0.2">
      <c r="A460" s="409"/>
      <c r="B460" s="409"/>
      <c r="AQ460" s="182"/>
      <c r="AR460" s="182"/>
    </row>
    <row r="461" spans="1:44" ht="20.100000000000001" customHeight="1" x14ac:dyDescent="0.2">
      <c r="A461" s="409"/>
      <c r="B461" s="409"/>
      <c r="AQ461" s="182"/>
      <c r="AR461" s="182"/>
    </row>
    <row r="462" spans="1:44" ht="20.100000000000001" customHeight="1" x14ac:dyDescent="0.2">
      <c r="A462" s="409"/>
      <c r="B462" s="409"/>
      <c r="AQ462" s="182"/>
      <c r="AR462" s="182"/>
    </row>
    <row r="463" spans="1:44" ht="20.100000000000001" customHeight="1" x14ac:dyDescent="0.2">
      <c r="A463" s="409"/>
      <c r="B463" s="409"/>
      <c r="AQ463" s="182"/>
      <c r="AR463" s="182"/>
    </row>
    <row r="464" spans="1:44" ht="20.100000000000001" customHeight="1" x14ac:dyDescent="0.2">
      <c r="A464" s="409"/>
      <c r="B464" s="409"/>
      <c r="AQ464" s="182"/>
      <c r="AR464" s="182"/>
    </row>
    <row r="465" spans="1:44" ht="20.100000000000001" customHeight="1" x14ac:dyDescent="0.2">
      <c r="A465" s="409"/>
      <c r="B465" s="409"/>
      <c r="AQ465" s="182"/>
      <c r="AR465" s="182"/>
    </row>
    <row r="466" spans="1:44" ht="20.100000000000001" customHeight="1" x14ac:dyDescent="0.2">
      <c r="A466" s="409"/>
      <c r="B466" s="409"/>
      <c r="AQ466" s="182"/>
      <c r="AR466" s="182"/>
    </row>
    <row r="467" spans="1:44" ht="20.100000000000001" customHeight="1" x14ac:dyDescent="0.2">
      <c r="A467" s="409"/>
      <c r="B467" s="409"/>
      <c r="AQ467" s="182"/>
      <c r="AR467" s="182"/>
    </row>
    <row r="468" spans="1:44" ht="20.100000000000001" customHeight="1" x14ac:dyDescent="0.2">
      <c r="A468" s="409"/>
      <c r="B468" s="409"/>
      <c r="AQ468" s="182"/>
      <c r="AR468" s="182"/>
    </row>
    <row r="469" spans="1:44" ht="20.100000000000001" customHeight="1" x14ac:dyDescent="0.2">
      <c r="A469" s="409"/>
      <c r="B469" s="409"/>
      <c r="AQ469" s="182"/>
      <c r="AR469" s="182"/>
    </row>
    <row r="470" spans="1:44" ht="20.100000000000001" customHeight="1" x14ac:dyDescent="0.2">
      <c r="A470" s="409"/>
      <c r="B470" s="409"/>
      <c r="AQ470" s="182"/>
      <c r="AR470" s="182"/>
    </row>
    <row r="471" spans="1:44" ht="20.100000000000001" customHeight="1" x14ac:dyDescent="0.2">
      <c r="A471" s="409"/>
      <c r="B471" s="409"/>
      <c r="AQ471" s="182"/>
      <c r="AR471" s="182"/>
    </row>
    <row r="472" spans="1:44" ht="20.100000000000001" customHeight="1" x14ac:dyDescent="0.2">
      <c r="A472" s="409"/>
      <c r="B472" s="409"/>
      <c r="AQ472" s="182"/>
      <c r="AR472" s="182"/>
    </row>
    <row r="473" spans="1:44" ht="20.100000000000001" customHeight="1" x14ac:dyDescent="0.2">
      <c r="A473" s="409"/>
      <c r="B473" s="409"/>
      <c r="AQ473" s="182"/>
      <c r="AR473" s="182"/>
    </row>
    <row r="474" spans="1:44" ht="20.100000000000001" customHeight="1" x14ac:dyDescent="0.2">
      <c r="A474" s="409"/>
      <c r="B474" s="409"/>
      <c r="AQ474" s="182"/>
      <c r="AR474" s="182"/>
    </row>
    <row r="475" spans="1:44" ht="20.100000000000001" customHeight="1" x14ac:dyDescent="0.2">
      <c r="A475" s="409"/>
      <c r="B475" s="409"/>
      <c r="AQ475" s="182"/>
      <c r="AR475" s="182"/>
    </row>
    <row r="476" spans="1:44" ht="20.100000000000001" customHeight="1" x14ac:dyDescent="0.2">
      <c r="A476" s="409"/>
      <c r="B476" s="409"/>
      <c r="AQ476" s="182"/>
      <c r="AR476" s="182"/>
    </row>
    <row r="477" spans="1:44" ht="20.100000000000001" customHeight="1" x14ac:dyDescent="0.2">
      <c r="A477" s="409"/>
      <c r="B477" s="409"/>
      <c r="AQ477" s="182"/>
      <c r="AR477" s="182"/>
    </row>
    <row r="478" spans="1:44" ht="20.100000000000001" customHeight="1" x14ac:dyDescent="0.2">
      <c r="A478" s="409"/>
      <c r="B478" s="409"/>
      <c r="AQ478" s="182"/>
      <c r="AR478" s="182"/>
    </row>
    <row r="479" spans="1:44" ht="20.100000000000001" customHeight="1" x14ac:dyDescent="0.2">
      <c r="A479" s="409"/>
      <c r="B479" s="409"/>
      <c r="AQ479" s="182"/>
      <c r="AR479" s="182"/>
    </row>
    <row r="480" spans="1:44" ht="20.100000000000001" customHeight="1" x14ac:dyDescent="0.2">
      <c r="A480" s="409"/>
      <c r="B480" s="409"/>
      <c r="AQ480" s="182"/>
      <c r="AR480" s="182"/>
    </row>
    <row r="481" spans="1:44" ht="20.100000000000001" customHeight="1" x14ac:dyDescent="0.2">
      <c r="A481" s="409"/>
      <c r="B481" s="409"/>
      <c r="AQ481" s="182"/>
      <c r="AR481" s="182"/>
    </row>
    <row r="482" spans="1:44" ht="20.100000000000001" customHeight="1" x14ac:dyDescent="0.2">
      <c r="A482" s="409"/>
      <c r="B482" s="409"/>
      <c r="AQ482" s="182"/>
      <c r="AR482" s="182"/>
    </row>
    <row r="483" spans="1:44" ht="20.100000000000001" customHeight="1" x14ac:dyDescent="0.2">
      <c r="A483" s="409"/>
      <c r="B483" s="409"/>
      <c r="AQ483" s="182"/>
      <c r="AR483" s="182"/>
    </row>
    <row r="484" spans="1:44" ht="20.100000000000001" customHeight="1" x14ac:dyDescent="0.2">
      <c r="A484" s="409"/>
      <c r="B484" s="409"/>
      <c r="AQ484" s="182"/>
      <c r="AR484" s="182"/>
    </row>
    <row r="485" spans="1:44" ht="20.100000000000001" customHeight="1" x14ac:dyDescent="0.2">
      <c r="A485" s="409"/>
      <c r="B485" s="409"/>
      <c r="AQ485" s="182"/>
      <c r="AR485" s="182"/>
    </row>
    <row r="486" spans="1:44" ht="20.100000000000001" customHeight="1" x14ac:dyDescent="0.2">
      <c r="A486" s="409"/>
      <c r="B486" s="409"/>
      <c r="AQ486" s="182"/>
      <c r="AR486" s="182"/>
    </row>
    <row r="487" spans="1:44" ht="20.100000000000001" customHeight="1" x14ac:dyDescent="0.2">
      <c r="A487" s="409"/>
      <c r="B487" s="409"/>
      <c r="AQ487" s="182"/>
      <c r="AR487" s="182"/>
    </row>
    <row r="488" spans="1:44" ht="20.100000000000001" customHeight="1" x14ac:dyDescent="0.2">
      <c r="A488" s="409"/>
      <c r="B488" s="409"/>
      <c r="AQ488" s="182"/>
      <c r="AR488" s="182"/>
    </row>
    <row r="489" spans="1:44" ht="20.100000000000001" customHeight="1" x14ac:dyDescent="0.2">
      <c r="A489" s="409"/>
      <c r="B489" s="409"/>
      <c r="AQ489" s="182"/>
      <c r="AR489" s="182"/>
    </row>
    <row r="490" spans="1:44" ht="20.100000000000001" customHeight="1" x14ac:dyDescent="0.2">
      <c r="A490" s="409"/>
      <c r="B490" s="409"/>
      <c r="AQ490" s="182"/>
      <c r="AR490" s="182"/>
    </row>
    <row r="491" spans="1:44" ht="20.100000000000001" customHeight="1" x14ac:dyDescent="0.2">
      <c r="A491" s="409"/>
      <c r="B491" s="409"/>
      <c r="AQ491" s="182"/>
      <c r="AR491" s="182"/>
    </row>
    <row r="492" spans="1:44" ht="20.100000000000001" customHeight="1" x14ac:dyDescent="0.2">
      <c r="A492" s="409"/>
      <c r="B492" s="409"/>
      <c r="AQ492" s="182"/>
      <c r="AR492" s="182"/>
    </row>
    <row r="493" spans="1:44" ht="20.100000000000001" customHeight="1" x14ac:dyDescent="0.2">
      <c r="A493" s="409"/>
      <c r="B493" s="409"/>
      <c r="AQ493" s="182"/>
      <c r="AR493" s="182"/>
    </row>
    <row r="494" spans="1:44" ht="20.100000000000001" customHeight="1" x14ac:dyDescent="0.2">
      <c r="A494" s="409"/>
      <c r="B494" s="409"/>
      <c r="AQ494" s="182"/>
      <c r="AR494" s="182"/>
    </row>
    <row r="495" spans="1:44" ht="20.100000000000001" customHeight="1" x14ac:dyDescent="0.2">
      <c r="A495" s="409"/>
      <c r="B495" s="409"/>
      <c r="AQ495" s="182"/>
      <c r="AR495" s="182"/>
    </row>
    <row r="496" spans="1:44" ht="20.100000000000001" customHeight="1" x14ac:dyDescent="0.2">
      <c r="A496" s="409"/>
      <c r="B496" s="409"/>
      <c r="AQ496" s="182"/>
      <c r="AR496" s="182"/>
    </row>
    <row r="497" spans="1:44" ht="20.100000000000001" customHeight="1" x14ac:dyDescent="0.2">
      <c r="A497" s="409"/>
      <c r="B497" s="409"/>
      <c r="AQ497" s="182"/>
      <c r="AR497" s="182"/>
    </row>
    <row r="498" spans="1:44" ht="20.100000000000001" customHeight="1" x14ac:dyDescent="0.2">
      <c r="A498" s="409"/>
      <c r="B498" s="409"/>
      <c r="AQ498" s="182"/>
      <c r="AR498" s="182"/>
    </row>
    <row r="499" spans="1:44" ht="20.100000000000001" customHeight="1" x14ac:dyDescent="0.2">
      <c r="A499" s="409"/>
      <c r="B499" s="409"/>
      <c r="AQ499" s="182"/>
      <c r="AR499" s="182"/>
    </row>
    <row r="500" spans="1:44" ht="20.100000000000001" customHeight="1" x14ac:dyDescent="0.2">
      <c r="A500" s="409"/>
      <c r="B500" s="409"/>
      <c r="AQ500" s="182"/>
      <c r="AR500" s="182"/>
    </row>
    <row r="501" spans="1:44" ht="20.100000000000001" customHeight="1" x14ac:dyDescent="0.2">
      <c r="A501" s="409"/>
      <c r="B501" s="409"/>
      <c r="AQ501" s="182"/>
      <c r="AR501" s="182"/>
    </row>
    <row r="502" spans="1:44" ht="20.100000000000001" customHeight="1" x14ac:dyDescent="0.2">
      <c r="A502" s="409"/>
      <c r="B502" s="409"/>
      <c r="AQ502" s="182"/>
      <c r="AR502" s="182"/>
    </row>
    <row r="503" spans="1:44" ht="20.100000000000001" customHeight="1" x14ac:dyDescent="0.2">
      <c r="A503" s="409"/>
      <c r="B503" s="409"/>
      <c r="AQ503" s="182"/>
      <c r="AR503" s="182"/>
    </row>
    <row r="504" spans="1:44" ht="20.100000000000001" customHeight="1" x14ac:dyDescent="0.2">
      <c r="A504" s="409"/>
      <c r="B504" s="409"/>
      <c r="AQ504" s="182"/>
      <c r="AR504" s="182"/>
    </row>
    <row r="505" spans="1:44" ht="20.100000000000001" customHeight="1" x14ac:dyDescent="0.2">
      <c r="A505" s="409"/>
      <c r="B505" s="409"/>
      <c r="AQ505" s="182"/>
      <c r="AR505" s="182"/>
    </row>
    <row r="506" spans="1:44" ht="20.100000000000001" customHeight="1" x14ac:dyDescent="0.2">
      <c r="A506" s="409"/>
      <c r="B506" s="409"/>
      <c r="AQ506" s="182"/>
      <c r="AR506" s="182"/>
    </row>
    <row r="507" spans="1:44" ht="20.100000000000001" customHeight="1" x14ac:dyDescent="0.2">
      <c r="A507" s="409"/>
      <c r="B507" s="409"/>
      <c r="AQ507" s="182"/>
      <c r="AR507" s="182"/>
    </row>
    <row r="508" spans="1:44" ht="20.100000000000001" customHeight="1" x14ac:dyDescent="0.2">
      <c r="A508" s="409"/>
      <c r="B508" s="409"/>
      <c r="AQ508" s="182"/>
      <c r="AR508" s="182"/>
    </row>
    <row r="509" spans="1:44" ht="20.100000000000001" customHeight="1" x14ac:dyDescent="0.2">
      <c r="A509" s="409"/>
      <c r="B509" s="409"/>
      <c r="AQ509" s="182"/>
      <c r="AR509" s="182"/>
    </row>
    <row r="510" spans="1:44" ht="20.100000000000001" customHeight="1" x14ac:dyDescent="0.2">
      <c r="A510" s="409"/>
      <c r="B510" s="409"/>
      <c r="AQ510" s="182"/>
      <c r="AR510" s="182"/>
    </row>
    <row r="511" spans="1:44" ht="20.100000000000001" customHeight="1" x14ac:dyDescent="0.2">
      <c r="A511" s="409"/>
      <c r="B511" s="409"/>
      <c r="AQ511" s="182"/>
      <c r="AR511" s="182"/>
    </row>
    <row r="512" spans="1:44" ht="20.100000000000001" customHeight="1" x14ac:dyDescent="0.2">
      <c r="A512" s="409"/>
      <c r="B512" s="409"/>
      <c r="AQ512" s="182"/>
      <c r="AR512" s="182"/>
    </row>
    <row r="513" spans="1:44" ht="20.100000000000001" customHeight="1" x14ac:dyDescent="0.2">
      <c r="A513" s="409"/>
      <c r="B513" s="409"/>
      <c r="AQ513" s="182"/>
      <c r="AR513" s="182"/>
    </row>
    <row r="514" spans="1:44" ht="20.100000000000001" customHeight="1" x14ac:dyDescent="0.2">
      <c r="A514" s="409"/>
      <c r="B514" s="409"/>
      <c r="AQ514" s="182"/>
      <c r="AR514" s="182"/>
    </row>
    <row r="515" spans="1:44" ht="20.100000000000001" customHeight="1" x14ac:dyDescent="0.2">
      <c r="A515" s="409"/>
      <c r="B515" s="409"/>
      <c r="AQ515" s="182"/>
      <c r="AR515" s="182"/>
    </row>
    <row r="516" spans="1:44" ht="20.100000000000001" customHeight="1" x14ac:dyDescent="0.2">
      <c r="A516" s="409"/>
      <c r="B516" s="409"/>
      <c r="AQ516" s="182"/>
      <c r="AR516" s="182"/>
    </row>
    <row r="517" spans="1:44" ht="20.100000000000001" customHeight="1" x14ac:dyDescent="0.2">
      <c r="A517" s="409"/>
      <c r="B517" s="409"/>
      <c r="AQ517" s="182"/>
      <c r="AR517" s="182"/>
    </row>
    <row r="518" spans="1:44" ht="20.100000000000001" customHeight="1" x14ac:dyDescent="0.2">
      <c r="A518" s="409"/>
      <c r="B518" s="409"/>
      <c r="AQ518" s="182"/>
      <c r="AR518" s="182"/>
    </row>
    <row r="519" spans="1:44" ht="20.100000000000001" customHeight="1" x14ac:dyDescent="0.2">
      <c r="A519" s="409"/>
      <c r="B519" s="409"/>
      <c r="AQ519" s="182"/>
      <c r="AR519" s="182"/>
    </row>
    <row r="520" spans="1:44" ht="20.100000000000001" customHeight="1" x14ac:dyDescent="0.2">
      <c r="A520" s="409"/>
      <c r="B520" s="409"/>
      <c r="AQ520" s="182"/>
      <c r="AR520" s="182"/>
    </row>
    <row r="521" spans="1:44" ht="20.100000000000001" customHeight="1" x14ac:dyDescent="0.2">
      <c r="A521" s="409"/>
      <c r="B521" s="409"/>
      <c r="AQ521" s="182"/>
      <c r="AR521" s="182"/>
    </row>
    <row r="522" spans="1:44" ht="20.100000000000001" customHeight="1" x14ac:dyDescent="0.2">
      <c r="A522" s="409"/>
      <c r="B522" s="409"/>
      <c r="AQ522" s="182"/>
      <c r="AR522" s="182"/>
    </row>
    <row r="523" spans="1:44" ht="20.100000000000001" customHeight="1" x14ac:dyDescent="0.2">
      <c r="A523" s="409"/>
      <c r="B523" s="409"/>
      <c r="AQ523" s="182"/>
      <c r="AR523" s="182"/>
    </row>
    <row r="524" spans="1:44" ht="20.100000000000001" customHeight="1" x14ac:dyDescent="0.2">
      <c r="A524" s="409"/>
      <c r="B524" s="409"/>
      <c r="AQ524" s="182"/>
      <c r="AR524" s="182"/>
    </row>
    <row r="525" spans="1:44" ht="20.100000000000001" customHeight="1" x14ac:dyDescent="0.2">
      <c r="A525" s="409"/>
      <c r="B525" s="409"/>
      <c r="AQ525" s="182"/>
      <c r="AR525" s="182"/>
    </row>
    <row r="526" spans="1:44" ht="20.100000000000001" customHeight="1" x14ac:dyDescent="0.2">
      <c r="A526" s="409"/>
      <c r="B526" s="409"/>
      <c r="AQ526" s="182"/>
      <c r="AR526" s="182"/>
    </row>
    <row r="527" spans="1:44" ht="20.100000000000001" customHeight="1" x14ac:dyDescent="0.2">
      <c r="A527" s="409"/>
      <c r="B527" s="409"/>
      <c r="AQ527" s="182"/>
      <c r="AR527" s="182"/>
    </row>
    <row r="528" spans="1:44" ht="20.100000000000001" customHeight="1" x14ac:dyDescent="0.2">
      <c r="A528" s="409"/>
      <c r="B528" s="409"/>
      <c r="AQ528" s="182"/>
      <c r="AR528" s="182"/>
    </row>
    <row r="529" spans="1:44" ht="20.100000000000001" customHeight="1" x14ac:dyDescent="0.2">
      <c r="A529" s="409"/>
      <c r="B529" s="409"/>
      <c r="AQ529" s="182"/>
      <c r="AR529" s="182"/>
    </row>
    <row r="530" spans="1:44" ht="20.100000000000001" customHeight="1" x14ac:dyDescent="0.2">
      <c r="A530" s="409"/>
      <c r="B530" s="409"/>
      <c r="AQ530" s="182"/>
      <c r="AR530" s="182"/>
    </row>
    <row r="531" spans="1:44" ht="20.100000000000001" customHeight="1" x14ac:dyDescent="0.2">
      <c r="A531" s="409"/>
      <c r="B531" s="409"/>
      <c r="AQ531" s="182"/>
      <c r="AR531" s="182"/>
    </row>
    <row r="532" spans="1:44" ht="20.100000000000001" customHeight="1" x14ac:dyDescent="0.2">
      <c r="A532" s="409"/>
      <c r="B532" s="409"/>
      <c r="AQ532" s="182"/>
      <c r="AR532" s="182"/>
    </row>
    <row r="533" spans="1:44" ht="20.100000000000001" customHeight="1" x14ac:dyDescent="0.2">
      <c r="A533" s="409"/>
      <c r="B533" s="409"/>
      <c r="AQ533" s="182"/>
      <c r="AR533" s="182"/>
    </row>
    <row r="534" spans="1:44" ht="20.100000000000001" customHeight="1" x14ac:dyDescent="0.2">
      <c r="A534" s="409"/>
      <c r="B534" s="409"/>
      <c r="AQ534" s="182"/>
      <c r="AR534" s="182"/>
    </row>
    <row r="535" spans="1:44" ht="20.100000000000001" customHeight="1" x14ac:dyDescent="0.2">
      <c r="A535" s="409"/>
      <c r="B535" s="409"/>
      <c r="AQ535" s="182"/>
      <c r="AR535" s="182"/>
    </row>
    <row r="536" spans="1:44" ht="20.100000000000001" customHeight="1" x14ac:dyDescent="0.2">
      <c r="A536" s="409"/>
      <c r="B536" s="409"/>
      <c r="AQ536" s="182"/>
      <c r="AR536" s="182"/>
    </row>
    <row r="537" spans="1:44" ht="20.100000000000001" customHeight="1" x14ac:dyDescent="0.2">
      <c r="A537" s="409"/>
      <c r="B537" s="409"/>
      <c r="AQ537" s="182"/>
      <c r="AR537" s="182"/>
    </row>
    <row r="538" spans="1:44" ht="20.100000000000001" customHeight="1" x14ac:dyDescent="0.2">
      <c r="A538" s="409"/>
      <c r="B538" s="409"/>
      <c r="AQ538" s="182"/>
      <c r="AR538" s="182"/>
    </row>
    <row r="539" spans="1:44" ht="20.100000000000001" customHeight="1" x14ac:dyDescent="0.2">
      <c r="A539" s="409"/>
      <c r="B539" s="409"/>
      <c r="AQ539" s="182"/>
      <c r="AR539" s="182"/>
    </row>
    <row r="540" spans="1:44" ht="20.100000000000001" customHeight="1" x14ac:dyDescent="0.2">
      <c r="A540" s="409"/>
      <c r="B540" s="409"/>
      <c r="AQ540" s="182"/>
      <c r="AR540" s="182"/>
    </row>
    <row r="541" spans="1:44" ht="20.100000000000001" customHeight="1" x14ac:dyDescent="0.2">
      <c r="A541" s="409"/>
      <c r="B541" s="409"/>
      <c r="AQ541" s="182"/>
      <c r="AR541" s="182"/>
    </row>
    <row r="542" spans="1:44" ht="20.100000000000001" customHeight="1" x14ac:dyDescent="0.2">
      <c r="A542" s="409"/>
      <c r="B542" s="409"/>
      <c r="AQ542" s="182"/>
      <c r="AR542" s="182"/>
    </row>
    <row r="543" spans="1:44" ht="20.100000000000001" customHeight="1" x14ac:dyDescent="0.2">
      <c r="A543" s="409"/>
      <c r="B543" s="409"/>
      <c r="AQ543" s="182"/>
      <c r="AR543" s="182"/>
    </row>
    <row r="544" spans="1:44" ht="20.100000000000001" customHeight="1" x14ac:dyDescent="0.2">
      <c r="A544" s="409"/>
      <c r="B544" s="409"/>
      <c r="AQ544" s="182"/>
      <c r="AR544" s="182"/>
    </row>
    <row r="545" spans="1:44" ht="20.100000000000001" customHeight="1" x14ac:dyDescent="0.2">
      <c r="A545" s="409"/>
      <c r="B545" s="409"/>
      <c r="AQ545" s="182"/>
      <c r="AR545" s="182"/>
    </row>
    <row r="546" spans="1:44" ht="20.100000000000001" customHeight="1" x14ac:dyDescent="0.2">
      <c r="A546" s="409"/>
      <c r="B546" s="409"/>
      <c r="AQ546" s="182"/>
      <c r="AR546" s="182"/>
    </row>
    <row r="547" spans="1:44" ht="20.100000000000001" customHeight="1" x14ac:dyDescent="0.2">
      <c r="A547" s="409"/>
      <c r="B547" s="409"/>
      <c r="AQ547" s="182"/>
      <c r="AR547" s="182"/>
    </row>
    <row r="548" spans="1:44" ht="20.100000000000001" customHeight="1" x14ac:dyDescent="0.2">
      <c r="A548" s="409"/>
      <c r="B548" s="409"/>
      <c r="AQ548" s="182"/>
      <c r="AR548" s="182"/>
    </row>
    <row r="549" spans="1:44" ht="20.100000000000001" customHeight="1" x14ac:dyDescent="0.2">
      <c r="A549" s="409"/>
      <c r="B549" s="409"/>
      <c r="AQ549" s="182"/>
      <c r="AR549" s="182"/>
    </row>
    <row r="550" spans="1:44" ht="20.100000000000001" customHeight="1" x14ac:dyDescent="0.2">
      <c r="A550" s="409"/>
      <c r="B550" s="409"/>
      <c r="AQ550" s="182"/>
      <c r="AR550" s="182"/>
    </row>
    <row r="551" spans="1:44" ht="20.100000000000001" customHeight="1" x14ac:dyDescent="0.2">
      <c r="A551" s="409"/>
      <c r="B551" s="409"/>
      <c r="AQ551" s="182"/>
      <c r="AR551" s="182"/>
    </row>
    <row r="552" spans="1:44" ht="20.100000000000001" customHeight="1" x14ac:dyDescent="0.2">
      <c r="A552" s="409"/>
      <c r="B552" s="409"/>
      <c r="AQ552" s="182"/>
      <c r="AR552" s="182"/>
    </row>
    <row r="553" spans="1:44" ht="20.100000000000001" customHeight="1" x14ac:dyDescent="0.2">
      <c r="A553" s="409"/>
      <c r="B553" s="409"/>
      <c r="AQ553" s="182"/>
      <c r="AR553" s="182"/>
    </row>
    <row r="554" spans="1:44" ht="20.100000000000001" customHeight="1" x14ac:dyDescent="0.2">
      <c r="A554" s="409"/>
      <c r="B554" s="409"/>
      <c r="AQ554" s="182"/>
      <c r="AR554" s="182"/>
    </row>
    <row r="555" spans="1:44" ht="20.100000000000001" customHeight="1" x14ac:dyDescent="0.2">
      <c r="A555" s="409"/>
      <c r="B555" s="409"/>
      <c r="AQ555" s="182"/>
      <c r="AR555" s="182"/>
    </row>
    <row r="556" spans="1:44" ht="20.100000000000001" customHeight="1" x14ac:dyDescent="0.2">
      <c r="A556" s="409"/>
      <c r="B556" s="409"/>
      <c r="AQ556" s="182"/>
      <c r="AR556" s="182"/>
    </row>
    <row r="557" spans="1:44" ht="20.100000000000001" customHeight="1" x14ac:dyDescent="0.2">
      <c r="A557" s="409"/>
      <c r="B557" s="409"/>
      <c r="AQ557" s="182"/>
      <c r="AR557" s="182"/>
    </row>
    <row r="558" spans="1:44" ht="20.100000000000001" customHeight="1" x14ac:dyDescent="0.2">
      <c r="A558" s="409"/>
      <c r="B558" s="409"/>
      <c r="AQ558" s="182"/>
      <c r="AR558" s="182"/>
    </row>
    <row r="559" spans="1:44" ht="20.100000000000001" customHeight="1" x14ac:dyDescent="0.2">
      <c r="A559" s="409"/>
      <c r="B559" s="409"/>
      <c r="AQ559" s="182"/>
      <c r="AR559" s="182"/>
    </row>
    <row r="560" spans="1:44" ht="20.100000000000001" customHeight="1" x14ac:dyDescent="0.2">
      <c r="A560" s="409"/>
      <c r="B560" s="409"/>
      <c r="AQ560" s="182"/>
      <c r="AR560" s="182"/>
    </row>
    <row r="561" spans="1:44" ht="20.100000000000001" customHeight="1" x14ac:dyDescent="0.2">
      <c r="A561" s="409"/>
      <c r="B561" s="409"/>
      <c r="AQ561" s="182"/>
      <c r="AR561" s="182"/>
    </row>
    <row r="562" spans="1:44" ht="20.100000000000001" customHeight="1" x14ac:dyDescent="0.2">
      <c r="A562" s="409"/>
      <c r="B562" s="409"/>
      <c r="AQ562" s="182"/>
      <c r="AR562" s="182"/>
    </row>
    <row r="563" spans="1:44" ht="20.100000000000001" customHeight="1" x14ac:dyDescent="0.2">
      <c r="A563" s="409"/>
      <c r="B563" s="409"/>
      <c r="AQ563" s="182"/>
      <c r="AR563" s="182"/>
    </row>
    <row r="564" spans="1:44" ht="20.100000000000001" customHeight="1" x14ac:dyDescent="0.2">
      <c r="A564" s="409"/>
      <c r="B564" s="409"/>
      <c r="AQ564" s="182"/>
      <c r="AR564" s="182"/>
    </row>
    <row r="565" spans="1:44" ht="20.100000000000001" customHeight="1" x14ac:dyDescent="0.2">
      <c r="A565" s="409"/>
      <c r="B565" s="409"/>
      <c r="AQ565" s="182"/>
      <c r="AR565" s="182"/>
    </row>
    <row r="566" spans="1:44" ht="20.100000000000001" customHeight="1" x14ac:dyDescent="0.2">
      <c r="A566" s="409"/>
      <c r="B566" s="409"/>
      <c r="AQ566" s="182"/>
      <c r="AR566" s="182"/>
    </row>
    <row r="567" spans="1:44" ht="20.100000000000001" customHeight="1" x14ac:dyDescent="0.2">
      <c r="A567" s="409"/>
      <c r="B567" s="409"/>
      <c r="AQ567" s="182"/>
      <c r="AR567" s="182"/>
    </row>
    <row r="568" spans="1:44" ht="20.100000000000001" customHeight="1" x14ac:dyDescent="0.2">
      <c r="A568" s="409"/>
      <c r="B568" s="409"/>
      <c r="AQ568" s="182"/>
      <c r="AR568" s="182"/>
    </row>
    <row r="569" spans="1:44" ht="20.100000000000001" customHeight="1" x14ac:dyDescent="0.2">
      <c r="A569" s="409"/>
      <c r="B569" s="409"/>
      <c r="AQ569" s="182"/>
      <c r="AR569" s="182"/>
    </row>
    <row r="570" spans="1:44" ht="20.100000000000001" customHeight="1" x14ac:dyDescent="0.2">
      <c r="A570" s="409"/>
      <c r="B570" s="409"/>
      <c r="AQ570" s="182"/>
      <c r="AR570" s="182"/>
    </row>
    <row r="571" spans="1:44" ht="20.100000000000001" customHeight="1" x14ac:dyDescent="0.2">
      <c r="A571" s="409"/>
      <c r="B571" s="409"/>
      <c r="AQ571" s="182"/>
      <c r="AR571" s="182"/>
    </row>
    <row r="572" spans="1:44" ht="20.100000000000001" customHeight="1" x14ac:dyDescent="0.2">
      <c r="A572" s="409"/>
      <c r="B572" s="409"/>
      <c r="AQ572" s="182"/>
      <c r="AR572" s="182"/>
    </row>
    <row r="573" spans="1:44" ht="20.100000000000001" customHeight="1" x14ac:dyDescent="0.2">
      <c r="A573" s="409"/>
      <c r="B573" s="409"/>
      <c r="AQ573" s="182"/>
      <c r="AR573" s="182"/>
    </row>
    <row r="574" spans="1:44" ht="20.100000000000001" customHeight="1" x14ac:dyDescent="0.2">
      <c r="A574" s="409"/>
      <c r="B574" s="409"/>
      <c r="AQ574" s="182"/>
      <c r="AR574" s="182"/>
    </row>
    <row r="575" spans="1:44" ht="20.100000000000001" customHeight="1" x14ac:dyDescent="0.2">
      <c r="A575" s="409"/>
      <c r="B575" s="409"/>
      <c r="AQ575" s="182"/>
      <c r="AR575" s="182"/>
    </row>
    <row r="576" spans="1:44" ht="20.100000000000001" customHeight="1" x14ac:dyDescent="0.2">
      <c r="A576" s="409"/>
      <c r="B576" s="409"/>
      <c r="AQ576" s="182"/>
      <c r="AR576" s="182"/>
    </row>
    <row r="578" spans="1:90" ht="20.100000000000001" customHeight="1" x14ac:dyDescent="0.2">
      <c r="B578" s="182" t="s">
        <v>415</v>
      </c>
      <c r="C578" s="409">
        <v>45000</v>
      </c>
      <c r="D578" s="409">
        <v>31500</v>
      </c>
      <c r="E578" s="409">
        <v>22400</v>
      </c>
      <c r="F578" s="409">
        <v>16000</v>
      </c>
      <c r="G578" s="409">
        <v>11200</v>
      </c>
      <c r="H578" s="409">
        <v>8000</v>
      </c>
      <c r="I578" s="409">
        <v>5600</v>
      </c>
      <c r="J578" s="409">
        <v>4000</v>
      </c>
      <c r="K578" s="409">
        <v>2800</v>
      </c>
      <c r="L578" s="409">
        <v>2000</v>
      </c>
      <c r="M578" s="409">
        <v>1400</v>
      </c>
      <c r="N578" s="409">
        <v>1000</v>
      </c>
      <c r="O578" s="409">
        <v>707</v>
      </c>
      <c r="P578" s="409">
        <v>500</v>
      </c>
      <c r="Q578" s="409">
        <v>353.6</v>
      </c>
      <c r="R578" s="409">
        <v>250</v>
      </c>
      <c r="S578" s="409">
        <v>176.8</v>
      </c>
      <c r="T578" s="409">
        <v>125</v>
      </c>
      <c r="U578" s="409">
        <v>88.39</v>
      </c>
      <c r="V578" s="409">
        <v>63</v>
      </c>
      <c r="W578" s="409">
        <v>44.2</v>
      </c>
      <c r="X578" s="409">
        <v>31.3</v>
      </c>
      <c r="Y578" s="409">
        <v>22.1</v>
      </c>
      <c r="Z578" s="409">
        <v>15.6</v>
      </c>
      <c r="AA578" s="409">
        <v>11</v>
      </c>
      <c r="AB578" s="409">
        <v>7.8</v>
      </c>
      <c r="AC578" s="409">
        <v>5.5</v>
      </c>
      <c r="AD578" s="409">
        <v>3.9</v>
      </c>
      <c r="AE578" s="409">
        <v>2.75</v>
      </c>
      <c r="AF578" s="409">
        <v>1.95</v>
      </c>
      <c r="AG578" s="409">
        <v>1.38</v>
      </c>
      <c r="AH578" s="409">
        <v>0.98</v>
      </c>
      <c r="AI578" s="409">
        <v>0.69</v>
      </c>
      <c r="AJ578" s="409">
        <v>0.49</v>
      </c>
      <c r="AK578" s="409">
        <v>0.34</v>
      </c>
      <c r="AL578" s="409">
        <v>0.24000000000000002</v>
      </c>
      <c r="AM578" s="409">
        <v>0.17</v>
      </c>
      <c r="AN578" s="409">
        <v>0.12000000000000001</v>
      </c>
      <c r="AO578" s="409">
        <v>9.0000000000000011E-2</v>
      </c>
      <c r="AP578" s="409">
        <v>6.0000000000000005E-2</v>
      </c>
      <c r="AQ578" s="409">
        <v>0.04</v>
      </c>
      <c r="AR578" s="409">
        <v>0</v>
      </c>
    </row>
    <row r="579" spans="1:90" ht="20.100000000000001" customHeight="1" x14ac:dyDescent="0.2">
      <c r="A579" s="182" t="s">
        <v>416</v>
      </c>
      <c r="C579" s="234">
        <v>-5.5</v>
      </c>
      <c r="D579" s="235">
        <v>-5</v>
      </c>
      <c r="E579" s="235">
        <v>-4.5</v>
      </c>
      <c r="F579" s="236">
        <v>-4</v>
      </c>
      <c r="G579" s="236">
        <v>-3.5</v>
      </c>
      <c r="H579" s="236">
        <v>-3</v>
      </c>
      <c r="I579" s="235">
        <v>-2.5</v>
      </c>
      <c r="J579" s="235">
        <v>-2</v>
      </c>
      <c r="K579" s="235">
        <v>-1.5</v>
      </c>
      <c r="L579" s="236">
        <v>-1</v>
      </c>
      <c r="M579" s="236">
        <v>-0.5</v>
      </c>
      <c r="N579" s="236">
        <v>0</v>
      </c>
      <c r="O579" s="235">
        <v>0.5</v>
      </c>
      <c r="P579" s="235">
        <v>1</v>
      </c>
      <c r="Q579" s="236">
        <v>1.5</v>
      </c>
      <c r="R579" s="236">
        <v>2</v>
      </c>
      <c r="S579" s="236">
        <v>2.5</v>
      </c>
      <c r="T579" s="235">
        <v>3</v>
      </c>
      <c r="U579" s="235">
        <v>3.5</v>
      </c>
      <c r="V579" s="235">
        <v>4</v>
      </c>
      <c r="W579" s="236">
        <v>4.5</v>
      </c>
      <c r="X579" s="236">
        <v>5</v>
      </c>
      <c r="Y579" s="236">
        <v>5.5</v>
      </c>
      <c r="Z579" s="235">
        <v>6</v>
      </c>
      <c r="AA579" s="236">
        <v>6.5</v>
      </c>
      <c r="AB579" s="237">
        <v>7</v>
      </c>
      <c r="AC579" s="237">
        <v>7.5</v>
      </c>
      <c r="AD579" s="238">
        <v>8</v>
      </c>
      <c r="AE579" s="238">
        <v>8.5</v>
      </c>
      <c r="AF579" s="237">
        <v>9</v>
      </c>
      <c r="AG579" s="237">
        <v>9.5</v>
      </c>
      <c r="AH579" s="237">
        <v>10</v>
      </c>
      <c r="AI579" s="237">
        <v>10.5</v>
      </c>
      <c r="AJ579" s="237">
        <v>11</v>
      </c>
      <c r="AK579" s="237">
        <v>11.5</v>
      </c>
      <c r="AL579" s="237">
        <v>12</v>
      </c>
      <c r="AM579" s="237">
        <v>12.5</v>
      </c>
      <c r="AN579" s="238">
        <v>13</v>
      </c>
      <c r="AO579" s="238">
        <v>13.5</v>
      </c>
      <c r="AP579" s="237">
        <v>14</v>
      </c>
      <c r="AQ579" s="237">
        <v>14.5</v>
      </c>
      <c r="AR579" s="239" t="s">
        <v>269</v>
      </c>
    </row>
    <row r="580" spans="1:90" ht="20.100000000000001" customHeight="1" x14ac:dyDescent="0.2">
      <c r="AT580" s="416" t="s">
        <v>417</v>
      </c>
      <c r="AU580" s="415"/>
      <c r="AW580" s="235">
        <v>-5.5</v>
      </c>
      <c r="AX580" s="235">
        <v>-5</v>
      </c>
      <c r="AY580" s="235">
        <v>-4.5</v>
      </c>
      <c r="AZ580" s="236">
        <v>-4</v>
      </c>
      <c r="BA580" s="236">
        <v>-3.5</v>
      </c>
      <c r="BB580" s="236">
        <v>-3</v>
      </c>
      <c r="BC580" s="235">
        <v>-2.5</v>
      </c>
      <c r="BD580" s="235">
        <v>-2</v>
      </c>
      <c r="BE580" s="235">
        <v>-1.5</v>
      </c>
      <c r="BF580" s="236">
        <v>-1</v>
      </c>
      <c r="BG580" s="236">
        <v>-0.5</v>
      </c>
      <c r="BH580" s="236">
        <v>0</v>
      </c>
      <c r="BI580" s="235">
        <v>0.5</v>
      </c>
      <c r="BJ580" s="235">
        <v>1</v>
      </c>
      <c r="BK580" s="236">
        <v>1.5</v>
      </c>
      <c r="BL580" s="236">
        <v>2</v>
      </c>
      <c r="BM580" s="236">
        <v>2.5</v>
      </c>
      <c r="BN580" s="235">
        <v>3</v>
      </c>
      <c r="BO580" s="235">
        <v>3.5</v>
      </c>
      <c r="BP580" s="235">
        <v>4</v>
      </c>
      <c r="BQ580" s="236">
        <v>4.5</v>
      </c>
      <c r="BR580" s="236">
        <v>5</v>
      </c>
      <c r="BS580" s="236">
        <v>5.5</v>
      </c>
      <c r="BT580" s="235">
        <v>6</v>
      </c>
      <c r="BU580" s="236">
        <v>6.5</v>
      </c>
      <c r="BV580" s="237">
        <v>7</v>
      </c>
      <c r="BW580" s="237">
        <v>7.5</v>
      </c>
      <c r="BX580" s="238">
        <v>8</v>
      </c>
      <c r="BY580" s="238">
        <v>8.5</v>
      </c>
      <c r="BZ580" s="237">
        <v>9</v>
      </c>
      <c r="CA580" s="237">
        <v>9.5</v>
      </c>
      <c r="CB580" s="237">
        <v>10</v>
      </c>
      <c r="CC580" s="237">
        <v>10.5</v>
      </c>
      <c r="CD580" s="237">
        <v>11</v>
      </c>
      <c r="CE580" s="237">
        <v>11.5</v>
      </c>
      <c r="CF580" s="237">
        <v>12</v>
      </c>
      <c r="CG580" s="237">
        <v>12.5</v>
      </c>
      <c r="CH580" s="238">
        <v>13</v>
      </c>
      <c r="CI580" s="238">
        <v>13.5</v>
      </c>
      <c r="CJ580" s="237">
        <v>14</v>
      </c>
      <c r="CK580" s="237">
        <v>14.5</v>
      </c>
      <c r="CL580" s="239" t="s">
        <v>269</v>
      </c>
    </row>
    <row r="581" spans="1:90" ht="20.100000000000001" customHeight="1" x14ac:dyDescent="0.2">
      <c r="A581" s="182" t="s">
        <v>414</v>
      </c>
      <c r="B581" s="410">
        <f>IF('Physical Data'!J9="","",'Physical Data'!J9)</f>
        <v>1</v>
      </c>
      <c r="C581" s="411" t="str">
        <f>'Physical Stats'!N9</f>
        <v>i</v>
      </c>
      <c r="D581" s="412">
        <f>'Physical Stats'!O9</f>
        <v>0</v>
      </c>
      <c r="E581" s="412">
        <f>'Physical Stats'!P9</f>
        <v>0</v>
      </c>
      <c r="F581" s="412">
        <f>'Physical Stats'!Q9</f>
        <v>0</v>
      </c>
      <c r="G581" s="412">
        <f>'Physical Stats'!R9</f>
        <v>0</v>
      </c>
      <c r="H581" s="412">
        <f>'Physical Stats'!S9</f>
        <v>0</v>
      </c>
      <c r="I581" s="412">
        <f>'Physical Stats'!T9</f>
        <v>0</v>
      </c>
      <c r="J581" s="412">
        <f>'Physical Stats'!U9</f>
        <v>0</v>
      </c>
      <c r="K581" s="412">
        <f>'Physical Stats'!V9</f>
        <v>0</v>
      </c>
      <c r="L581" s="412">
        <f>'Physical Stats'!W9</f>
        <v>0</v>
      </c>
      <c r="M581" s="412">
        <f>'Physical Stats'!X9</f>
        <v>0</v>
      </c>
      <c r="N581" s="412">
        <f>'Physical Stats'!Y9</f>
        <v>0.14619883040935672</v>
      </c>
      <c r="O581" s="412">
        <f>'Physical Stats'!Z9</f>
        <v>0</v>
      </c>
      <c r="P581" s="412">
        <f>'Physical Stats'!AA9</f>
        <v>0</v>
      </c>
      <c r="Q581" s="412">
        <f>'Physical Stats'!AB9</f>
        <v>0</v>
      </c>
      <c r="R581" s="412">
        <f>'Physical Stats'!AC9</f>
        <v>0.24026979097391449</v>
      </c>
      <c r="S581" s="412">
        <f>'Physical Stats'!AD9</f>
        <v>2.2819246986241986</v>
      </c>
      <c r="T581" s="412">
        <f>'Physical Stats'!AE9</f>
        <v>3.9257684257674788</v>
      </c>
      <c r="U581" s="412">
        <f>'Physical Stats'!AF9</f>
        <v>5.1817948432879533</v>
      </c>
      <c r="V581" s="412">
        <f>'Physical Stats'!AG9</f>
        <v>6.7104272178190598</v>
      </c>
      <c r="W581" s="412">
        <f>'Physical Stats'!AH9</f>
        <v>7.8975395124366976</v>
      </c>
      <c r="X581" s="412">
        <f>'Physical Stats'!AI9</f>
        <v>9.012242799993567</v>
      </c>
      <c r="Y581" s="412">
        <f>'Physical Stats'!AJ9</f>
        <v>9.6988227782033221</v>
      </c>
      <c r="Z581" s="412">
        <f>'Physical Stats'!AK9</f>
        <v>9.7684109144794729</v>
      </c>
      <c r="AA581" s="412">
        <f>'Physical Stats'!AL9</f>
        <v>9.434829214296176</v>
      </c>
      <c r="AB581" s="412">
        <f>'Physical Stats'!AM9</f>
        <v>8.3541960545875256</v>
      </c>
      <c r="AC581" s="412">
        <f>'Physical Stats'!AN9</f>
        <v>6.9406502153772394</v>
      </c>
      <c r="AD581" s="412">
        <f>'Physical Stats'!AO9</f>
        <v>5.4634675283426004</v>
      </c>
      <c r="AE581" s="412">
        <f>'Physical Stats'!AP9</f>
        <v>4.0607608227135685</v>
      </c>
      <c r="AF581" s="412">
        <f>'Physical Stats'!AQ9</f>
        <v>2.9139145862870017</v>
      </c>
      <c r="AG581" s="412">
        <f>'Physical Stats'!AR9</f>
        <v>1.9879699921002358</v>
      </c>
      <c r="AH581" s="412">
        <f>'Physical Stats'!AS9</f>
        <v>1.3004064536346025</v>
      </c>
      <c r="AI581" s="412">
        <f>'Physical Stats'!AT9</f>
        <v>0.94812812174467942</v>
      </c>
      <c r="AJ581" s="412">
        <f>'Physical Stats'!AU9</f>
        <v>0.85171275540304825</v>
      </c>
      <c r="AK581" s="412">
        <f>'Physical Stats'!AV9</f>
        <v>0.83068054254059187</v>
      </c>
      <c r="AL581" s="412">
        <f>'Physical Stats'!AW9</f>
        <v>0.74807795692945322</v>
      </c>
      <c r="AM581" s="412">
        <f>'Physical Stats'!AX9</f>
        <v>0.56923624699207653</v>
      </c>
      <c r="AN581" s="412">
        <f>'Physical Stats'!AY9</f>
        <v>0.39753658246602386</v>
      </c>
      <c r="AO581" s="412">
        <f>'Physical Stats'!Q9</f>
        <v>0</v>
      </c>
      <c r="AP581" s="412">
        <f>'Physical Stats'!P9</f>
        <v>0</v>
      </c>
      <c r="AQ581" s="412">
        <f>'Physical Stats'!O9</f>
        <v>0</v>
      </c>
      <c r="AR581" s="413" t="str">
        <f>'Physical Stats'!N9</f>
        <v>i</v>
      </c>
      <c r="AT581" s="417" t="str">
        <f>'Physical Stats'!I9</f>
        <v>Area i</v>
      </c>
      <c r="AU581" s="414"/>
      <c r="AV581" s="416" t="s">
        <v>0</v>
      </c>
      <c r="AW581" s="76">
        <f t="shared" ref="AW581:CL581" si="0">IF(COUNTIF($AT$581:$AT$610,"Area i")&lt;1,"",AVERAGEIF($AT$581:$AT$610,"Area i",C581:C610))</f>
        <v>0</v>
      </c>
      <c r="AX581" s="418">
        <f t="shared" si="0"/>
        <v>0</v>
      </c>
      <c r="AY581" s="418">
        <f t="shared" si="0"/>
        <v>0</v>
      </c>
      <c r="AZ581" s="418">
        <f t="shared" si="0"/>
        <v>0</v>
      </c>
      <c r="BA581" s="418">
        <f t="shared" si="0"/>
        <v>0</v>
      </c>
      <c r="BB581" s="418">
        <f t="shared" si="0"/>
        <v>0</v>
      </c>
      <c r="BC581" s="418">
        <f t="shared" si="0"/>
        <v>2.4091828192055978E-2</v>
      </c>
      <c r="BD581" s="418">
        <f t="shared" si="0"/>
        <v>2.42403378280917E-2</v>
      </c>
      <c r="BE581" s="418">
        <f t="shared" si="0"/>
        <v>4.2036460698542992E-2</v>
      </c>
      <c r="BF581" s="418">
        <f t="shared" si="0"/>
        <v>3.8590565766073504E-2</v>
      </c>
      <c r="BG581" s="418">
        <f t="shared" si="0"/>
        <v>7.5407381707245924E-2</v>
      </c>
      <c r="BH581" s="418">
        <f t="shared" si="0"/>
        <v>0.19903450055651375</v>
      </c>
      <c r="BI581" s="418">
        <f t="shared" si="0"/>
        <v>0.38109966146737567</v>
      </c>
      <c r="BJ581" s="418">
        <f t="shared" si="0"/>
        <v>0.56063331568468799</v>
      </c>
      <c r="BK581" s="418">
        <f t="shared" si="0"/>
        <v>0.63190237447939168</v>
      </c>
      <c r="BL581" s="418">
        <f t="shared" si="0"/>
        <v>0.79801248591032503</v>
      </c>
      <c r="BM581" s="418">
        <f t="shared" si="0"/>
        <v>2.7997287881474433</v>
      </c>
      <c r="BN581" s="418">
        <f t="shared" si="0"/>
        <v>3.9206117451067337</v>
      </c>
      <c r="BO581" s="418">
        <f t="shared" si="0"/>
        <v>4.3877959562130862</v>
      </c>
      <c r="BP581" s="418">
        <f t="shared" si="0"/>
        <v>5.4587612626723736</v>
      </c>
      <c r="BQ581" s="418">
        <f t="shared" si="0"/>
        <v>6.6257390887214465</v>
      </c>
      <c r="BR581" s="418">
        <f t="shared" si="0"/>
        <v>7.9546470773618436</v>
      </c>
      <c r="BS581" s="418">
        <f t="shared" si="0"/>
        <v>8.7287125878648304</v>
      </c>
      <c r="BT581" s="418">
        <f t="shared" si="0"/>
        <v>9.2494987928533519</v>
      </c>
      <c r="BU581" s="418">
        <f t="shared" si="0"/>
        <v>9.4787291747623232</v>
      </c>
      <c r="BV581" s="418">
        <f t="shared" si="0"/>
        <v>8.8070490759861695</v>
      </c>
      <c r="BW581" s="418">
        <f t="shared" si="0"/>
        <v>7.5545454204584566</v>
      </c>
      <c r="BX581" s="418">
        <f t="shared" si="0"/>
        <v>6.0329967906009143</v>
      </c>
      <c r="BY581" s="418">
        <f t="shared" si="0"/>
        <v>4.4590231859196043</v>
      </c>
      <c r="BZ581" s="418">
        <f t="shared" si="0"/>
        <v>3.1636228858894744</v>
      </c>
      <c r="CA581" s="418">
        <f t="shared" si="0"/>
        <v>2.2005587389792507</v>
      </c>
      <c r="CB581" s="418">
        <f t="shared" si="0"/>
        <v>1.5227190523592995</v>
      </c>
      <c r="CC581" s="418">
        <f t="shared" si="0"/>
        <v>1.1217747981240833</v>
      </c>
      <c r="CD581" s="418">
        <f t="shared" si="0"/>
        <v>0.91937817338140693</v>
      </c>
      <c r="CE581" s="418">
        <f t="shared" si="0"/>
        <v>0.80103958086851668</v>
      </c>
      <c r="CF581" s="418">
        <f t="shared" si="0"/>
        <v>0.69049899463335807</v>
      </c>
      <c r="CG581" s="418">
        <f t="shared" si="0"/>
        <v>0.5459304992074675</v>
      </c>
      <c r="CH581" s="418">
        <f t="shared" si="0"/>
        <v>0.41386828799036152</v>
      </c>
      <c r="CI581" s="418">
        <f t="shared" si="0"/>
        <v>0.25389310213449851</v>
      </c>
      <c r="CJ581" s="418">
        <f t="shared" si="0"/>
        <v>0.10526141021312256</v>
      </c>
      <c r="CK581" s="418">
        <f t="shared" si="0"/>
        <v>1.4166623817740927E-2</v>
      </c>
      <c r="CL581" s="419">
        <f t="shared" si="0"/>
        <v>1.0402800613843932E-3</v>
      </c>
    </row>
    <row r="582" spans="1:90" ht="20.100000000000001" customHeight="1" x14ac:dyDescent="0.2">
      <c r="B582" s="410">
        <f>IF('Physical Data'!J10="","",'Physical Data'!J10)</f>
        <v>2</v>
      </c>
      <c r="C582" s="411">
        <f>'Physical Stats'!N10</f>
        <v>0</v>
      </c>
      <c r="D582" s="412">
        <f>'Physical Stats'!O10</f>
        <v>0</v>
      </c>
      <c r="E582" s="412">
        <f>'Physical Stats'!P10</f>
        <v>0</v>
      </c>
      <c r="F582" s="412">
        <f>'Physical Stats'!Q10</f>
        <v>0</v>
      </c>
      <c r="G582" s="412">
        <f>'Physical Stats'!R10</f>
        <v>0</v>
      </c>
      <c r="H582" s="412">
        <f>'Physical Stats'!S10</f>
        <v>0</v>
      </c>
      <c r="I582" s="412">
        <f>'Physical Stats'!T10</f>
        <v>0</v>
      </c>
      <c r="J582" s="412">
        <f>'Physical Stats'!U10</f>
        <v>0</v>
      </c>
      <c r="K582" s="412">
        <f>'Physical Stats'!V10</f>
        <v>0</v>
      </c>
      <c r="L582" s="412">
        <f>'Physical Stats'!W10</f>
        <v>0</v>
      </c>
      <c r="M582" s="412">
        <f>'Physical Stats'!X10</f>
        <v>0</v>
      </c>
      <c r="N582" s="412">
        <f>'Physical Stats'!Y10</f>
        <v>0.44247787610619477</v>
      </c>
      <c r="O582" s="412">
        <f>'Physical Stats'!Z10</f>
        <v>0</v>
      </c>
      <c r="P582" s="412">
        <f>'Physical Stats'!AA10</f>
        <v>0</v>
      </c>
      <c r="Q582" s="412">
        <f>'Physical Stats'!AB10</f>
        <v>7.4812497389417903E-4</v>
      </c>
      <c r="R582" s="412">
        <f>'Physical Stats'!AC10</f>
        <v>0.49835307995510209</v>
      </c>
      <c r="S582" s="412">
        <f>'Physical Stats'!AD10</f>
        <v>2.7192941528978416</v>
      </c>
      <c r="T582" s="412">
        <f>'Physical Stats'!AE10</f>
        <v>4.2753333685113581</v>
      </c>
      <c r="U582" s="412">
        <f>'Physical Stats'!AF10</f>
        <v>5.2039660794695513</v>
      </c>
      <c r="V582" s="412">
        <f>'Physical Stats'!AG10</f>
        <v>6.0288897232502139</v>
      </c>
      <c r="W582" s="412">
        <f>'Physical Stats'!AH10</f>
        <v>7.1059975396468369</v>
      </c>
      <c r="X582" s="412">
        <f>'Physical Stats'!AI10</f>
        <v>8.2382651992513996</v>
      </c>
      <c r="Y582" s="412">
        <f>'Physical Stats'!AJ10</f>
        <v>8.9312452635654367</v>
      </c>
      <c r="Z582" s="412">
        <f>'Physical Stats'!AK10</f>
        <v>9.340152882039968</v>
      </c>
      <c r="AA582" s="412">
        <f>'Physical Stats'!AL10</f>
        <v>9.4602590725391273</v>
      </c>
      <c r="AB582" s="412">
        <f>'Physical Stats'!AM10</f>
        <v>8.668537861228188</v>
      </c>
      <c r="AC582" s="412">
        <f>'Physical Stats'!AN10</f>
        <v>7.3825484149523461</v>
      </c>
      <c r="AD582" s="412">
        <f>'Physical Stats'!AO10</f>
        <v>5.8886330909763265</v>
      </c>
      <c r="AE582" s="412">
        <f>'Physical Stats'!AP10</f>
        <v>4.3595440956613212</v>
      </c>
      <c r="AF582" s="412">
        <f>'Physical Stats'!AQ10</f>
        <v>3.1034816394916191</v>
      </c>
      <c r="AG582" s="412">
        <f>'Physical Stats'!AR10</f>
        <v>2.1317455008339801</v>
      </c>
      <c r="AH582" s="412">
        <f>'Physical Stats'!AS10</f>
        <v>1.4265298174778795</v>
      </c>
      <c r="AI582" s="412">
        <f>'Physical Stats'!AT10</f>
        <v>1.0497165562904949</v>
      </c>
      <c r="AJ582" s="412">
        <f>'Physical Stats'!AU10</f>
        <v>0.91754499010616164</v>
      </c>
      <c r="AK582" s="412">
        <f>'Physical Stats'!AV10</f>
        <v>0.85797673997240631</v>
      </c>
      <c r="AL582" s="412">
        <f>'Physical Stats'!AW10</f>
        <v>0.744434874465423</v>
      </c>
      <c r="AM582" s="412">
        <f>'Physical Stats'!AX10</f>
        <v>0.54829461582301164</v>
      </c>
      <c r="AN582" s="412">
        <f>'Physical Stats'!AY10</f>
        <v>0.37221320603816888</v>
      </c>
      <c r="AO582" s="412">
        <f>'Physical Stats'!AZ10</f>
        <v>0.21222526914307185</v>
      </c>
      <c r="AP582" s="412">
        <f>'Physical Stats'!BA10</f>
        <v>8.0257049190580729E-2</v>
      </c>
      <c r="AQ582" s="412">
        <f>'Physical Stats'!BB10</f>
        <v>1.0650827615065033E-2</v>
      </c>
      <c r="AR582" s="413">
        <f>'Physical Stats'!BC10</f>
        <v>6.8308852704858163E-4</v>
      </c>
      <c r="AT582" s="417" t="str">
        <f>'Physical Stats'!I10</f>
        <v>Area i</v>
      </c>
      <c r="AU582" s="414"/>
      <c r="AV582" s="416" t="s">
        <v>1</v>
      </c>
      <c r="AW582" s="76" t="str">
        <f t="shared" ref="AW582:CL582" si="1">IF(COUNTIF($AT$581:$AT$610,"Area ii")&lt;1,"",AVERAGEIF($AT$581:$AT$610,"Area ii",C581:C610))</f>
        <v/>
      </c>
      <c r="AX582" s="418" t="str">
        <f t="shared" si="1"/>
        <v/>
      </c>
      <c r="AY582" s="418" t="str">
        <f t="shared" si="1"/>
        <v/>
      </c>
      <c r="AZ582" s="418" t="str">
        <f t="shared" si="1"/>
        <v/>
      </c>
      <c r="BA582" s="418" t="str">
        <f t="shared" si="1"/>
        <v/>
      </c>
      <c r="BB582" s="418" t="str">
        <f t="shared" si="1"/>
        <v/>
      </c>
      <c r="BC582" s="418" t="str">
        <f t="shared" si="1"/>
        <v/>
      </c>
      <c r="BD582" s="418" t="str">
        <f t="shared" si="1"/>
        <v/>
      </c>
      <c r="BE582" s="418" t="str">
        <f t="shared" si="1"/>
        <v/>
      </c>
      <c r="BF582" s="418" t="str">
        <f t="shared" si="1"/>
        <v/>
      </c>
      <c r="BG582" s="418" t="str">
        <f t="shared" si="1"/>
        <v/>
      </c>
      <c r="BH582" s="418" t="str">
        <f t="shared" si="1"/>
        <v/>
      </c>
      <c r="BI582" s="418" t="str">
        <f t="shared" si="1"/>
        <v/>
      </c>
      <c r="BJ582" s="418" t="str">
        <f t="shared" si="1"/>
        <v/>
      </c>
      <c r="BK582" s="418" t="str">
        <f t="shared" si="1"/>
        <v/>
      </c>
      <c r="BL582" s="418" t="str">
        <f t="shared" si="1"/>
        <v/>
      </c>
      <c r="BM582" s="418" t="str">
        <f t="shared" si="1"/>
        <v/>
      </c>
      <c r="BN582" s="418" t="str">
        <f t="shared" si="1"/>
        <v/>
      </c>
      <c r="BO582" s="418" t="str">
        <f t="shared" si="1"/>
        <v/>
      </c>
      <c r="BP582" s="418" t="str">
        <f t="shared" si="1"/>
        <v/>
      </c>
      <c r="BQ582" s="418" t="str">
        <f t="shared" si="1"/>
        <v/>
      </c>
      <c r="BR582" s="418" t="str">
        <f t="shared" si="1"/>
        <v/>
      </c>
      <c r="BS582" s="418" t="str">
        <f t="shared" si="1"/>
        <v/>
      </c>
      <c r="BT582" s="418" t="str">
        <f t="shared" si="1"/>
        <v/>
      </c>
      <c r="BU582" s="418" t="str">
        <f t="shared" si="1"/>
        <v/>
      </c>
      <c r="BV582" s="418" t="str">
        <f t="shared" si="1"/>
        <v/>
      </c>
      <c r="BW582" s="418" t="str">
        <f t="shared" si="1"/>
        <v/>
      </c>
      <c r="BX582" s="418" t="str">
        <f t="shared" si="1"/>
        <v/>
      </c>
      <c r="BY582" s="418" t="str">
        <f t="shared" si="1"/>
        <v/>
      </c>
      <c r="BZ582" s="418" t="str">
        <f t="shared" si="1"/>
        <v/>
      </c>
      <c r="CA582" s="418" t="str">
        <f t="shared" si="1"/>
        <v/>
      </c>
      <c r="CB582" s="418" t="str">
        <f t="shared" si="1"/>
        <v/>
      </c>
      <c r="CC582" s="418" t="str">
        <f t="shared" si="1"/>
        <v/>
      </c>
      <c r="CD582" s="418" t="str">
        <f t="shared" si="1"/>
        <v/>
      </c>
      <c r="CE582" s="418" t="str">
        <f t="shared" si="1"/>
        <v/>
      </c>
      <c r="CF582" s="418" t="str">
        <f t="shared" si="1"/>
        <v/>
      </c>
      <c r="CG582" s="418" t="str">
        <f t="shared" si="1"/>
        <v/>
      </c>
      <c r="CH582" s="418" t="str">
        <f t="shared" si="1"/>
        <v/>
      </c>
      <c r="CI582" s="418" t="str">
        <f t="shared" si="1"/>
        <v/>
      </c>
      <c r="CJ582" s="418" t="str">
        <f t="shared" si="1"/>
        <v/>
      </c>
      <c r="CK582" s="418" t="str">
        <f t="shared" si="1"/>
        <v/>
      </c>
      <c r="CL582" s="419" t="str">
        <f t="shared" si="1"/>
        <v/>
      </c>
    </row>
    <row r="583" spans="1:90" ht="20.100000000000001" customHeight="1" x14ac:dyDescent="0.2">
      <c r="B583" s="410">
        <f>IF('Physical Data'!J11="","",'Physical Data'!J11)</f>
        <v>3</v>
      </c>
      <c r="C583" s="411">
        <f>'Physical Stats'!N11</f>
        <v>0</v>
      </c>
      <c r="D583" s="412">
        <f>'Physical Stats'!O11</f>
        <v>0</v>
      </c>
      <c r="E583" s="412">
        <f>'Physical Stats'!P11</f>
        <v>0</v>
      </c>
      <c r="F583" s="412">
        <f>'Physical Stats'!Q11</f>
        <v>0</v>
      </c>
      <c r="G583" s="412">
        <f>'Physical Stats'!R11</f>
        <v>0</v>
      </c>
      <c r="H583" s="412">
        <f>'Physical Stats'!S11</f>
        <v>0</v>
      </c>
      <c r="I583" s="412">
        <f>'Physical Stats'!T11</f>
        <v>0</v>
      </c>
      <c r="J583" s="412">
        <f>'Physical Stats'!U11</f>
        <v>0</v>
      </c>
      <c r="K583" s="412">
        <f>'Physical Stats'!V11</f>
        <v>0</v>
      </c>
      <c r="L583" s="412">
        <f>'Physical Stats'!W11</f>
        <v>0</v>
      </c>
      <c r="M583" s="412">
        <f>'Physical Stats'!X11</f>
        <v>0.18939393939393939</v>
      </c>
      <c r="N583" s="412">
        <f>'Physical Stats'!Y11</f>
        <v>0.18939393939393939</v>
      </c>
      <c r="O583" s="412">
        <f>'Physical Stats'!Z11</f>
        <v>0</v>
      </c>
      <c r="P583" s="412">
        <f>'Physical Stats'!AA11</f>
        <v>0</v>
      </c>
      <c r="Q583" s="412">
        <f>'Physical Stats'!AB11</f>
        <v>3.6561645112170908E-5</v>
      </c>
      <c r="R583" s="412">
        <f>'Physical Stats'!AC11</f>
        <v>0.19417932157705836</v>
      </c>
      <c r="S583" s="412">
        <f>'Physical Stats'!AD11</f>
        <v>1.8721779201236786</v>
      </c>
      <c r="T583" s="412">
        <f>'Physical Stats'!AE11</f>
        <v>3.4749767905348707</v>
      </c>
      <c r="U583" s="412">
        <f>'Physical Stats'!AF11</f>
        <v>4.7129130102494567</v>
      </c>
      <c r="V583" s="412">
        <f>'Physical Stats'!AG11</f>
        <v>6.2431179110872383</v>
      </c>
      <c r="W583" s="412">
        <f>'Physical Stats'!AH11</f>
        <v>7.836821365796423</v>
      </c>
      <c r="X583" s="412">
        <f>'Physical Stats'!AI11</f>
        <v>9.1733593301038105</v>
      </c>
      <c r="Y583" s="412">
        <f>'Physical Stats'!AJ11</f>
        <v>9.6275855193023183</v>
      </c>
      <c r="Z583" s="412">
        <f>'Physical Stats'!AK11</f>
        <v>9.9792018708987786</v>
      </c>
      <c r="AA583" s="412">
        <f>'Physical Stats'!AL11</f>
        <v>9.7225710142786639</v>
      </c>
      <c r="AB583" s="412">
        <f>'Physical Stats'!AM11</f>
        <v>8.5299856862188115</v>
      </c>
      <c r="AC583" s="412">
        <f>'Physical Stats'!AN11</f>
        <v>7.1003981989519698</v>
      </c>
      <c r="AD583" s="412">
        <f>'Physical Stats'!AO11</f>
        <v>5.6544429482695797</v>
      </c>
      <c r="AE583" s="412">
        <f>'Physical Stats'!AP11</f>
        <v>4.2438499034326327</v>
      </c>
      <c r="AF583" s="412">
        <f>'Physical Stats'!AQ11</f>
        <v>3.0417208642637723</v>
      </c>
      <c r="AG583" s="412">
        <f>'Physical Stats'!AR11</f>
        <v>2.084812733430216</v>
      </c>
      <c r="AH583" s="412">
        <f>'Physical Stats'!AS11</f>
        <v>1.3925782108890135</v>
      </c>
      <c r="AI583" s="412">
        <f>'Physical Stats'!AT11</f>
        <v>1.0183299147232021</v>
      </c>
      <c r="AJ583" s="412">
        <f>'Physical Stats'!AU11</f>
        <v>0.87830467831165238</v>
      </c>
      <c r="AK583" s="412">
        <f>'Physical Stats'!AV11</f>
        <v>0.81681249543957379</v>
      </c>
      <c r="AL583" s="412">
        <f>'Physical Stats'!AW11</f>
        <v>0.72134715834240526</v>
      </c>
      <c r="AM583" s="412">
        <f>'Physical Stats'!AX11</f>
        <v>0.55447832503041272</v>
      </c>
      <c r="AN583" s="412">
        <f>'Physical Stats'!AY11</f>
        <v>0.39877570013009167</v>
      </c>
      <c r="AO583" s="412">
        <f>'Physical Stats'!AZ11</f>
        <v>0.24069910199670574</v>
      </c>
      <c r="AP583" s="412">
        <f>'Physical Stats'!BA11</f>
        <v>9.443668177697484E-2</v>
      </c>
      <c r="AQ583" s="412">
        <f>'Physical Stats'!BB11</f>
        <v>1.2449993629048625E-2</v>
      </c>
      <c r="AR583" s="413">
        <f>'Physical Stats'!BC11</f>
        <v>8.4891077865139155E-4</v>
      </c>
      <c r="AT583" s="417" t="str">
        <f>'Physical Stats'!I11</f>
        <v>Area i</v>
      </c>
      <c r="AU583" s="414"/>
      <c r="AV583" s="416" t="s">
        <v>2</v>
      </c>
      <c r="AW583" s="76" t="str">
        <f t="shared" ref="AW583:CL583" si="2">IF(COUNTIF($AT$581:$AT$610,"Area iii")&lt;1,"",AVERAGEIF($AT$581:$AT$610,"Area iii",C581:C610))</f>
        <v/>
      </c>
      <c r="AX583" s="418" t="str">
        <f t="shared" si="2"/>
        <v/>
      </c>
      <c r="AY583" s="418" t="str">
        <f t="shared" si="2"/>
        <v/>
      </c>
      <c r="AZ583" s="418" t="str">
        <f t="shared" si="2"/>
        <v/>
      </c>
      <c r="BA583" s="418" t="str">
        <f t="shared" si="2"/>
        <v/>
      </c>
      <c r="BB583" s="418" t="str">
        <f t="shared" si="2"/>
        <v/>
      </c>
      <c r="BC583" s="418" t="str">
        <f t="shared" si="2"/>
        <v/>
      </c>
      <c r="BD583" s="418" t="str">
        <f t="shared" si="2"/>
        <v/>
      </c>
      <c r="BE583" s="418" t="str">
        <f t="shared" si="2"/>
        <v/>
      </c>
      <c r="BF583" s="418" t="str">
        <f t="shared" si="2"/>
        <v/>
      </c>
      <c r="BG583" s="418" t="str">
        <f t="shared" si="2"/>
        <v/>
      </c>
      <c r="BH583" s="418" t="str">
        <f t="shared" si="2"/>
        <v/>
      </c>
      <c r="BI583" s="418" t="str">
        <f t="shared" si="2"/>
        <v/>
      </c>
      <c r="BJ583" s="418" t="str">
        <f t="shared" si="2"/>
        <v/>
      </c>
      <c r="BK583" s="418" t="str">
        <f t="shared" si="2"/>
        <v/>
      </c>
      <c r="BL583" s="418" t="str">
        <f t="shared" si="2"/>
        <v/>
      </c>
      <c r="BM583" s="418" t="str">
        <f t="shared" si="2"/>
        <v/>
      </c>
      <c r="BN583" s="418" t="str">
        <f t="shared" si="2"/>
        <v/>
      </c>
      <c r="BO583" s="418" t="str">
        <f t="shared" si="2"/>
        <v/>
      </c>
      <c r="BP583" s="418" t="str">
        <f t="shared" si="2"/>
        <v/>
      </c>
      <c r="BQ583" s="418" t="str">
        <f t="shared" si="2"/>
        <v/>
      </c>
      <c r="BR583" s="418" t="str">
        <f t="shared" si="2"/>
        <v/>
      </c>
      <c r="BS583" s="418" t="str">
        <f t="shared" si="2"/>
        <v/>
      </c>
      <c r="BT583" s="418" t="str">
        <f t="shared" si="2"/>
        <v/>
      </c>
      <c r="BU583" s="418" t="str">
        <f t="shared" si="2"/>
        <v/>
      </c>
      <c r="BV583" s="418" t="str">
        <f t="shared" si="2"/>
        <v/>
      </c>
      <c r="BW583" s="418" t="str">
        <f t="shared" si="2"/>
        <v/>
      </c>
      <c r="BX583" s="418" t="str">
        <f t="shared" si="2"/>
        <v/>
      </c>
      <c r="BY583" s="418" t="str">
        <f t="shared" si="2"/>
        <v/>
      </c>
      <c r="BZ583" s="418" t="str">
        <f t="shared" si="2"/>
        <v/>
      </c>
      <c r="CA583" s="418" t="str">
        <f t="shared" si="2"/>
        <v/>
      </c>
      <c r="CB583" s="418" t="str">
        <f t="shared" si="2"/>
        <v/>
      </c>
      <c r="CC583" s="418" t="str">
        <f t="shared" si="2"/>
        <v/>
      </c>
      <c r="CD583" s="418" t="str">
        <f t="shared" si="2"/>
        <v/>
      </c>
      <c r="CE583" s="418" t="str">
        <f t="shared" si="2"/>
        <v/>
      </c>
      <c r="CF583" s="418" t="str">
        <f t="shared" si="2"/>
        <v/>
      </c>
      <c r="CG583" s="418" t="str">
        <f t="shared" si="2"/>
        <v/>
      </c>
      <c r="CH583" s="418" t="str">
        <f t="shared" si="2"/>
        <v/>
      </c>
      <c r="CI583" s="418" t="str">
        <f t="shared" si="2"/>
        <v/>
      </c>
      <c r="CJ583" s="418" t="str">
        <f t="shared" si="2"/>
        <v/>
      </c>
      <c r="CK583" s="418" t="str">
        <f t="shared" si="2"/>
        <v/>
      </c>
      <c r="CL583" s="419" t="str">
        <f t="shared" si="2"/>
        <v/>
      </c>
    </row>
    <row r="584" spans="1:90" ht="20.100000000000001" customHeight="1" x14ac:dyDescent="0.2">
      <c r="B584" s="410">
        <f>IF('Physical Data'!J12="","",'Physical Data'!J12)</f>
        <v>4</v>
      </c>
      <c r="C584" s="411">
        <f>'Physical Stats'!N12</f>
        <v>0</v>
      </c>
      <c r="D584" s="412">
        <f>'Physical Stats'!O12</f>
        <v>0</v>
      </c>
      <c r="E584" s="412">
        <f>'Physical Stats'!P12</f>
        <v>0</v>
      </c>
      <c r="F584" s="412">
        <f>'Physical Stats'!Q12</f>
        <v>0</v>
      </c>
      <c r="G584" s="412">
        <f>'Physical Stats'!R12</f>
        <v>0</v>
      </c>
      <c r="H584" s="412">
        <f>'Physical Stats'!S12</f>
        <v>0</v>
      </c>
      <c r="I584" s="412">
        <f>'Physical Stats'!T12</f>
        <v>0.11389521640091117</v>
      </c>
      <c r="J584" s="412">
        <f>'Physical Stats'!U12</f>
        <v>0.11389521640091117</v>
      </c>
      <c r="K584" s="412">
        <f>'Physical Stats'!V12</f>
        <v>0.45558086560364469</v>
      </c>
      <c r="L584" s="412">
        <f>'Physical Stats'!W12</f>
        <v>0.22779043280182235</v>
      </c>
      <c r="M584" s="412">
        <f>'Physical Stats'!X12</f>
        <v>0.22779043280182235</v>
      </c>
      <c r="N584" s="412">
        <f>'Physical Stats'!Y12</f>
        <v>0.22779043280182235</v>
      </c>
      <c r="O584" s="412">
        <f>'Physical Stats'!Z12</f>
        <v>0.26201381058072265</v>
      </c>
      <c r="P584" s="412">
        <f>'Physical Stats'!AA12</f>
        <v>0.64838924983954171</v>
      </c>
      <c r="Q584" s="412">
        <f>'Physical Stats'!AB12</f>
        <v>0.76805387047683671</v>
      </c>
      <c r="R584" s="412">
        <f>'Physical Stats'!AC12</f>
        <v>0.75192932990985795</v>
      </c>
      <c r="S584" s="412">
        <f>'Physical Stats'!AD12</f>
        <v>2.8821055161105171</v>
      </c>
      <c r="T584" s="412">
        <f>'Physical Stats'!AE12</f>
        <v>4.7086376286341807</v>
      </c>
      <c r="U584" s="412">
        <f>'Physical Stats'!AF12</f>
        <v>6.0265963741011959</v>
      </c>
      <c r="V584" s="412">
        <f>'Physical Stats'!AG12</f>
        <v>7.0352627170837847</v>
      </c>
      <c r="W584" s="412">
        <f>'Physical Stats'!AH12</f>
        <v>7.8163274722613503</v>
      </c>
      <c r="X584" s="412">
        <f>'Physical Stats'!AI12</f>
        <v>8.3578417454951239</v>
      </c>
      <c r="Y584" s="412">
        <f>'Physical Stats'!AJ12</f>
        <v>8.5909587137949348</v>
      </c>
      <c r="Z584" s="412">
        <f>'Physical Stats'!AK12</f>
        <v>8.6018348071930735</v>
      </c>
      <c r="AA584" s="412">
        <f>'Physical Stats'!AL12</f>
        <v>8.4089314126679326</v>
      </c>
      <c r="AB584" s="412">
        <f>'Physical Stats'!AM12</f>
        <v>7.6251517476406017</v>
      </c>
      <c r="AC584" s="412">
        <f>'Physical Stats'!AN12</f>
        <v>6.5013798086277079</v>
      </c>
      <c r="AD584" s="412">
        <f>'Physical Stats'!AO12</f>
        <v>5.2360639878475483</v>
      </c>
      <c r="AE584" s="412">
        <f>'Physical Stats'!AP12</f>
        <v>3.9283133034156417</v>
      </c>
      <c r="AF584" s="412">
        <f>'Physical Stats'!AQ12</f>
        <v>2.7932275946288292</v>
      </c>
      <c r="AG584" s="412">
        <f>'Physical Stats'!AR12</f>
        <v>1.8883761135013517</v>
      </c>
      <c r="AH584" s="412">
        <f>'Physical Stats'!AS12</f>
        <v>1.2452715590893664</v>
      </c>
      <c r="AI584" s="412">
        <f>'Physical Stats'!AT12</f>
        <v>0.92679025627343259</v>
      </c>
      <c r="AJ584" s="412">
        <f>'Physical Stats'!AU12</f>
        <v>0.84241217446273298</v>
      </c>
      <c r="AK584" s="412">
        <f>'Physical Stats'!AV12</f>
        <v>0.81948451397150013</v>
      </c>
      <c r="AL584" s="412">
        <f>'Physical Stats'!AW12</f>
        <v>0.73081621643821193</v>
      </c>
      <c r="AM584" s="412">
        <f>'Physical Stats'!AX12</f>
        <v>0.54790665188003129</v>
      </c>
      <c r="AN584" s="412">
        <f>'Physical Stats'!AY12</f>
        <v>0.37758044766551507</v>
      </c>
      <c r="AO584" s="412">
        <f>'Physical Stats'!AZ12</f>
        <v>0.21774992039019056</v>
      </c>
      <c r="AP584" s="412">
        <f>'Physical Stats'!BA12</f>
        <v>8.2364211046142777E-2</v>
      </c>
      <c r="AQ584" s="412">
        <f>'Physical Stats'!BB12</f>
        <v>1.0769734748026184E-2</v>
      </c>
      <c r="AR584" s="413">
        <f>'Physical Stats'!BC12</f>
        <v>7.1651341318969817E-4</v>
      </c>
      <c r="AT584" s="417" t="str">
        <f>'Physical Stats'!I12</f>
        <v>Area i</v>
      </c>
      <c r="AU584" s="414"/>
      <c r="AV584" s="416" t="s">
        <v>4</v>
      </c>
      <c r="AW584" s="76" t="str">
        <f t="shared" ref="AW584:CL584" si="3">IF(COUNTIF($AT$581:$AT$610,"Area iv")&lt;1,"",AVERAGEIF($AT$581:$AT$610,"Area iv",C581:C610))</f>
        <v/>
      </c>
      <c r="AX584" s="418" t="str">
        <f t="shared" si="3"/>
        <v/>
      </c>
      <c r="AY584" s="418" t="str">
        <f t="shared" si="3"/>
        <v/>
      </c>
      <c r="AZ584" s="418" t="str">
        <f t="shared" si="3"/>
        <v/>
      </c>
      <c r="BA584" s="418" t="str">
        <f t="shared" si="3"/>
        <v/>
      </c>
      <c r="BB584" s="418" t="str">
        <f t="shared" si="3"/>
        <v/>
      </c>
      <c r="BC584" s="418" t="str">
        <f t="shared" si="3"/>
        <v/>
      </c>
      <c r="BD584" s="418" t="str">
        <f t="shared" si="3"/>
        <v/>
      </c>
      <c r="BE584" s="418" t="str">
        <f t="shared" si="3"/>
        <v/>
      </c>
      <c r="BF584" s="418" t="str">
        <f t="shared" si="3"/>
        <v/>
      </c>
      <c r="BG584" s="418" t="str">
        <f t="shared" si="3"/>
        <v/>
      </c>
      <c r="BH584" s="418" t="str">
        <f t="shared" si="3"/>
        <v/>
      </c>
      <c r="BI584" s="418" t="str">
        <f t="shared" si="3"/>
        <v/>
      </c>
      <c r="BJ584" s="418" t="str">
        <f t="shared" si="3"/>
        <v/>
      </c>
      <c r="BK584" s="418" t="str">
        <f t="shared" si="3"/>
        <v/>
      </c>
      <c r="BL584" s="418" t="str">
        <f t="shared" si="3"/>
        <v/>
      </c>
      <c r="BM584" s="418" t="str">
        <f t="shared" si="3"/>
        <v/>
      </c>
      <c r="BN584" s="418" t="str">
        <f t="shared" si="3"/>
        <v/>
      </c>
      <c r="BO584" s="418" t="str">
        <f t="shared" si="3"/>
        <v/>
      </c>
      <c r="BP584" s="418" t="str">
        <f t="shared" si="3"/>
        <v/>
      </c>
      <c r="BQ584" s="418" t="str">
        <f t="shared" si="3"/>
        <v/>
      </c>
      <c r="BR584" s="418" t="str">
        <f t="shared" si="3"/>
        <v/>
      </c>
      <c r="BS584" s="418" t="str">
        <f t="shared" si="3"/>
        <v/>
      </c>
      <c r="BT584" s="418" t="str">
        <f t="shared" si="3"/>
        <v/>
      </c>
      <c r="BU584" s="418" t="str">
        <f t="shared" si="3"/>
        <v/>
      </c>
      <c r="BV584" s="418" t="str">
        <f t="shared" si="3"/>
        <v/>
      </c>
      <c r="BW584" s="418" t="str">
        <f t="shared" si="3"/>
        <v/>
      </c>
      <c r="BX584" s="418" t="str">
        <f t="shared" si="3"/>
        <v/>
      </c>
      <c r="BY584" s="418" t="str">
        <f t="shared" si="3"/>
        <v/>
      </c>
      <c r="BZ584" s="418" t="str">
        <f t="shared" si="3"/>
        <v/>
      </c>
      <c r="CA584" s="418" t="str">
        <f t="shared" si="3"/>
        <v/>
      </c>
      <c r="CB584" s="418" t="str">
        <f t="shared" si="3"/>
        <v/>
      </c>
      <c r="CC584" s="418" t="str">
        <f t="shared" si="3"/>
        <v/>
      </c>
      <c r="CD584" s="418" t="str">
        <f t="shared" si="3"/>
        <v/>
      </c>
      <c r="CE584" s="418" t="str">
        <f t="shared" si="3"/>
        <v/>
      </c>
      <c r="CF584" s="418" t="str">
        <f t="shared" si="3"/>
        <v/>
      </c>
      <c r="CG584" s="418" t="str">
        <f t="shared" si="3"/>
        <v/>
      </c>
      <c r="CH584" s="418" t="str">
        <f t="shared" si="3"/>
        <v/>
      </c>
      <c r="CI584" s="418" t="str">
        <f t="shared" si="3"/>
        <v/>
      </c>
      <c r="CJ584" s="418" t="str">
        <f t="shared" si="3"/>
        <v/>
      </c>
      <c r="CK584" s="418" t="str">
        <f t="shared" si="3"/>
        <v/>
      </c>
      <c r="CL584" s="419" t="str">
        <f t="shared" si="3"/>
        <v/>
      </c>
    </row>
    <row r="585" spans="1:90" ht="20.100000000000001" customHeight="1" x14ac:dyDescent="0.2">
      <c r="B585" s="410">
        <f>IF('Physical Data'!J13="","",'Physical Data'!J13)</f>
        <v>5</v>
      </c>
      <c r="C585" s="411">
        <f>'Physical Stats'!N13</f>
        <v>0</v>
      </c>
      <c r="D585" s="412">
        <f>'Physical Stats'!O13</f>
        <v>0</v>
      </c>
      <c r="E585" s="412">
        <f>'Physical Stats'!P13</f>
        <v>0</v>
      </c>
      <c r="F585" s="412">
        <f>'Physical Stats'!Q13</f>
        <v>0</v>
      </c>
      <c r="G585" s="412">
        <f>'Physical Stats'!R13</f>
        <v>0</v>
      </c>
      <c r="H585" s="412">
        <f>'Physical Stats'!S13</f>
        <v>0</v>
      </c>
      <c r="I585" s="412">
        <f>'Physical Stats'!T13</f>
        <v>0</v>
      </c>
      <c r="J585" s="412">
        <f>'Physical Stats'!U13</f>
        <v>0</v>
      </c>
      <c r="K585" s="412">
        <f>'Physical Stats'!V13</f>
        <v>0</v>
      </c>
      <c r="L585" s="412">
        <f>'Physical Stats'!W13</f>
        <v>0</v>
      </c>
      <c r="M585" s="412">
        <f>'Physical Stats'!X13</f>
        <v>0</v>
      </c>
      <c r="N585" s="412">
        <f>'Physical Stats'!Y13</f>
        <v>0</v>
      </c>
      <c r="O585" s="412">
        <f>'Physical Stats'!Z13</f>
        <v>0</v>
      </c>
      <c r="P585" s="412">
        <f>'Physical Stats'!AA13</f>
        <v>0</v>
      </c>
      <c r="Q585" s="412">
        <f>'Physical Stats'!AB13</f>
        <v>0</v>
      </c>
      <c r="R585" s="412">
        <f>'Physical Stats'!AC13</f>
        <v>0.12643688260544586</v>
      </c>
      <c r="S585" s="412">
        <f>'Physical Stats'!AD13</f>
        <v>1.8690247428689208</v>
      </c>
      <c r="T585" s="412">
        <f>'Physical Stats'!AE13</f>
        <v>3.2063495588864592</v>
      </c>
      <c r="U585" s="412">
        <f>'Physical Stats'!AF13</f>
        <v>4.3777793977269992</v>
      </c>
      <c r="V585" s="412">
        <f>'Physical Stats'!AG13</f>
        <v>6.8210340615962402</v>
      </c>
      <c r="W585" s="412">
        <f>'Physical Stats'!AH13</f>
        <v>7.9573339052697882</v>
      </c>
      <c r="X585" s="412">
        <f>'Physical Stats'!AI13</f>
        <v>9.1033437476074841</v>
      </c>
      <c r="Y585" s="412">
        <f>'Physical Stats'!AJ13</f>
        <v>9.9019086377449188</v>
      </c>
      <c r="Z585" s="412">
        <f>'Physical Stats'!AK13</f>
        <v>10.148798603779031</v>
      </c>
      <c r="AA585" s="412">
        <f>'Physical Stats'!AL13</f>
        <v>9.8656286427361373</v>
      </c>
      <c r="AB585" s="412">
        <f>'Physical Stats'!AM13</f>
        <v>8.7404637975306922</v>
      </c>
      <c r="AC585" s="412">
        <f>'Physical Stats'!AN13</f>
        <v>7.2148190074212746</v>
      </c>
      <c r="AD585" s="412">
        <f>'Physical Stats'!AO13</f>
        <v>5.6065542286783021</v>
      </c>
      <c r="AE585" s="412">
        <f>'Physical Stats'!AP13</f>
        <v>4.0790844388199581</v>
      </c>
      <c r="AF585" s="412">
        <f>'Physical Stats'!AQ13</f>
        <v>2.8605746064564479</v>
      </c>
      <c r="AG585" s="412">
        <f>'Physical Stats'!AR13</f>
        <v>1.9681747292283618</v>
      </c>
      <c r="AH585" s="412">
        <f>'Physical Stats'!AS13</f>
        <v>1.3609398127687051</v>
      </c>
      <c r="AI585" s="412">
        <f>'Physical Stats'!AT13</f>
        <v>1.0302248582668152</v>
      </c>
      <c r="AJ585" s="412">
        <f>'Physical Stats'!AU13</f>
        <v>0.88831337779028707</v>
      </c>
      <c r="AK585" s="412">
        <f>'Physical Stats'!AV13</f>
        <v>0.81024188853097212</v>
      </c>
      <c r="AL585" s="412">
        <f>'Physical Stats'!AW13</f>
        <v>0.71250240197748205</v>
      </c>
      <c r="AM585" s="412">
        <f>'Physical Stats'!AX13</f>
        <v>0.55889392311016839</v>
      </c>
      <c r="AN585" s="412">
        <f>'Physical Stats'!AY13</f>
        <v>0.41552544283408721</v>
      </c>
      <c r="AO585" s="412">
        <f>'Physical Stats'!AZ13</f>
        <v>0.2586534644157496</v>
      </c>
      <c r="AP585" s="412">
        <f>'Physical Stats'!BA13</f>
        <v>0.10301498582771332</v>
      </c>
      <c r="AQ585" s="412">
        <f>'Physical Stats'!BB13</f>
        <v>1.3421548153530511E-2</v>
      </c>
      <c r="AR585" s="413">
        <f>'Physical Stats'!BC13</f>
        <v>9.5930736802328888E-4</v>
      </c>
      <c r="AT585" s="417" t="str">
        <f>'Physical Stats'!I13</f>
        <v>Area i</v>
      </c>
      <c r="AU585" s="414"/>
      <c r="AV585" s="416" t="s">
        <v>5</v>
      </c>
      <c r="AW585" s="76" t="str">
        <f t="shared" ref="AW585:CL585" si="4">IF(COUNTIF($AT$581:$AT$610,"Area v")&lt;1,"",AVERAGEIF($AT$581:$AT$610,"Area v",C581:C610))</f>
        <v/>
      </c>
      <c r="AX585" s="418" t="str">
        <f t="shared" si="4"/>
        <v/>
      </c>
      <c r="AY585" s="418" t="str">
        <f t="shared" si="4"/>
        <v/>
      </c>
      <c r="AZ585" s="418" t="str">
        <f t="shared" si="4"/>
        <v/>
      </c>
      <c r="BA585" s="418" t="str">
        <f t="shared" si="4"/>
        <v/>
      </c>
      <c r="BB585" s="418" t="str">
        <f t="shared" si="4"/>
        <v/>
      </c>
      <c r="BC585" s="418" t="str">
        <f t="shared" si="4"/>
        <v/>
      </c>
      <c r="BD585" s="418" t="str">
        <f t="shared" si="4"/>
        <v/>
      </c>
      <c r="BE585" s="418" t="str">
        <f t="shared" si="4"/>
        <v/>
      </c>
      <c r="BF585" s="418" t="str">
        <f t="shared" si="4"/>
        <v/>
      </c>
      <c r="BG585" s="418" t="str">
        <f t="shared" si="4"/>
        <v/>
      </c>
      <c r="BH585" s="418" t="str">
        <f t="shared" si="4"/>
        <v/>
      </c>
      <c r="BI585" s="418" t="str">
        <f t="shared" si="4"/>
        <v/>
      </c>
      <c r="BJ585" s="418" t="str">
        <f t="shared" si="4"/>
        <v/>
      </c>
      <c r="BK585" s="418" t="str">
        <f t="shared" si="4"/>
        <v/>
      </c>
      <c r="BL585" s="418" t="str">
        <f t="shared" si="4"/>
        <v/>
      </c>
      <c r="BM585" s="418" t="str">
        <f t="shared" si="4"/>
        <v/>
      </c>
      <c r="BN585" s="418" t="str">
        <f t="shared" si="4"/>
        <v/>
      </c>
      <c r="BO585" s="418" t="str">
        <f t="shared" si="4"/>
        <v/>
      </c>
      <c r="BP585" s="418" t="str">
        <f t="shared" si="4"/>
        <v/>
      </c>
      <c r="BQ585" s="418" t="str">
        <f t="shared" si="4"/>
        <v/>
      </c>
      <c r="BR585" s="418" t="str">
        <f t="shared" si="4"/>
        <v/>
      </c>
      <c r="BS585" s="418" t="str">
        <f t="shared" si="4"/>
        <v/>
      </c>
      <c r="BT585" s="418" t="str">
        <f t="shared" si="4"/>
        <v/>
      </c>
      <c r="BU585" s="418" t="str">
        <f t="shared" si="4"/>
        <v/>
      </c>
      <c r="BV585" s="418" t="str">
        <f t="shared" si="4"/>
        <v/>
      </c>
      <c r="BW585" s="418" t="str">
        <f t="shared" si="4"/>
        <v/>
      </c>
      <c r="BX585" s="418" t="str">
        <f t="shared" si="4"/>
        <v/>
      </c>
      <c r="BY585" s="418" t="str">
        <f t="shared" si="4"/>
        <v/>
      </c>
      <c r="BZ585" s="418" t="str">
        <f t="shared" si="4"/>
        <v/>
      </c>
      <c r="CA585" s="418" t="str">
        <f t="shared" si="4"/>
        <v/>
      </c>
      <c r="CB585" s="418" t="str">
        <f t="shared" si="4"/>
        <v/>
      </c>
      <c r="CC585" s="418" t="str">
        <f t="shared" si="4"/>
        <v/>
      </c>
      <c r="CD585" s="418" t="str">
        <f t="shared" si="4"/>
        <v/>
      </c>
      <c r="CE585" s="418" t="str">
        <f t="shared" si="4"/>
        <v/>
      </c>
      <c r="CF585" s="418" t="str">
        <f t="shared" si="4"/>
        <v/>
      </c>
      <c r="CG585" s="418" t="str">
        <f t="shared" si="4"/>
        <v/>
      </c>
      <c r="CH585" s="418" t="str">
        <f t="shared" si="4"/>
        <v/>
      </c>
      <c r="CI585" s="418" t="str">
        <f t="shared" si="4"/>
        <v/>
      </c>
      <c r="CJ585" s="418" t="str">
        <f t="shared" si="4"/>
        <v/>
      </c>
      <c r="CK585" s="418" t="str">
        <f t="shared" si="4"/>
        <v/>
      </c>
      <c r="CL585" s="419" t="str">
        <f t="shared" si="4"/>
        <v/>
      </c>
    </row>
    <row r="586" spans="1:90" ht="20.100000000000001" customHeight="1" x14ac:dyDescent="0.2">
      <c r="B586" s="410">
        <f>IF('Physical Data'!J14="","",'Physical Data'!J14)</f>
        <v>6</v>
      </c>
      <c r="C586" s="411">
        <f>'Physical Stats'!N14</f>
        <v>0</v>
      </c>
      <c r="D586" s="412">
        <f>'Physical Stats'!O14</f>
        <v>0</v>
      </c>
      <c r="E586" s="412">
        <f>'Physical Stats'!P14</f>
        <v>0</v>
      </c>
      <c r="F586" s="412">
        <f>'Physical Stats'!Q14</f>
        <v>0</v>
      </c>
      <c r="G586" s="412">
        <f>'Physical Stats'!R14</f>
        <v>0</v>
      </c>
      <c r="H586" s="412">
        <f>'Physical Stats'!S14</f>
        <v>0</v>
      </c>
      <c r="I586" s="412">
        <f>'Physical Stats'!T14</f>
        <v>0</v>
      </c>
      <c r="J586" s="412">
        <f>'Physical Stats'!U14</f>
        <v>0</v>
      </c>
      <c r="K586" s="412">
        <f>'Physical Stats'!V14</f>
        <v>0</v>
      </c>
      <c r="L586" s="412">
        <f>'Physical Stats'!W14</f>
        <v>0</v>
      </c>
      <c r="M586" s="412">
        <f>'Physical Stats'!X14</f>
        <v>0</v>
      </c>
      <c r="N586" s="412">
        <f>'Physical Stats'!Y14</f>
        <v>6.0975609756097539E-2</v>
      </c>
      <c r="O586" s="412">
        <f>'Physical Stats'!Z14</f>
        <v>0.79298184379265058</v>
      </c>
      <c r="P586" s="412">
        <f>'Physical Stats'!AA14</f>
        <v>1.3293437996584683</v>
      </c>
      <c r="Q586" s="412">
        <f>'Physical Stats'!AB14</f>
        <v>1.2145049094543743</v>
      </c>
      <c r="R586" s="412">
        <f>'Physical Stats'!AC14</f>
        <v>1.1153653361927096</v>
      </c>
      <c r="S586" s="412">
        <f>'Physical Stats'!AD14</f>
        <v>6.6721010373868905</v>
      </c>
      <c r="T586" s="412">
        <f>'Physical Stats'!AE14</f>
        <v>10.324202494697209</v>
      </c>
      <c r="U586" s="412">
        <f>'Physical Stats'!AF14</f>
        <v>10.157794081633282</v>
      </c>
      <c r="V586" s="412">
        <f>'Physical Stats'!AG14</f>
        <v>10.626854431579059</v>
      </c>
      <c r="W586" s="412">
        <f>'Physical Stats'!AH14</f>
        <v>9.8732604704911875</v>
      </c>
      <c r="X586" s="412">
        <f>'Physical Stats'!AI14</f>
        <v>7.9038329004381502</v>
      </c>
      <c r="Y586" s="412">
        <f>'Physical Stats'!AJ14</f>
        <v>6.4003662730674193</v>
      </c>
      <c r="Z586" s="412">
        <f>'Physical Stats'!AK14</f>
        <v>5.535337420195023</v>
      </c>
      <c r="AA586" s="412">
        <f>'Physical Stats'!AL14</f>
        <v>5.0860136409895649</v>
      </c>
      <c r="AB586" s="412">
        <f>'Physical Stats'!AM14</f>
        <v>4.5094001811717659</v>
      </c>
      <c r="AC586" s="412">
        <f>'Physical Stats'!AN14</f>
        <v>3.8156980025116969</v>
      </c>
      <c r="AD586" s="412">
        <f>'Physical Stats'!AO14</f>
        <v>3.0963981302063832</v>
      </c>
      <c r="AE586" s="412">
        <f>'Physical Stats'!AP14</f>
        <v>2.4371204361037111</v>
      </c>
      <c r="AF586" s="412">
        <f>'Physical Stats'!AQ14</f>
        <v>1.9558563790256014</v>
      </c>
      <c r="AG586" s="412">
        <f>'Physical Stats'!AR14</f>
        <v>1.583880698669289</v>
      </c>
      <c r="AH586" s="412">
        <f>'Physical Stats'!AS14</f>
        <v>1.2558751422848413</v>
      </c>
      <c r="AI586" s="412">
        <f>'Physical Stats'!AT14</f>
        <v>1.0028969743055531</v>
      </c>
      <c r="AJ586" s="412">
        <f>'Physical Stats'!AU14</f>
        <v>0.83845820613797184</v>
      </c>
      <c r="AK586" s="412">
        <f>'Physical Stats'!AV14</f>
        <v>0.71677454079927183</v>
      </c>
      <c r="AL586" s="412">
        <f>'Physical Stats'!AW14</f>
        <v>0.59806557086759504</v>
      </c>
      <c r="AM586" s="412">
        <f>'Physical Stats'!AX14</f>
        <v>0.45628524184113828</v>
      </c>
      <c r="AN586" s="412">
        <f>'Physical Stats'!AY14</f>
        <v>0.33659663185746913</v>
      </c>
      <c r="AO586" s="412">
        <f>'Physical Stats'!AZ14</f>
        <v>0.20922135812113341</v>
      </c>
      <c r="AP586" s="412">
        <f>'Physical Stats'!BA14</f>
        <v>8.3031783195849501E-2</v>
      </c>
      <c r="AQ586" s="412">
        <f>'Physical Stats'!BB14</f>
        <v>1.0725721176757982E-2</v>
      </c>
      <c r="AR586" s="413">
        <f>'Physical Stats'!BC14</f>
        <v>7.8075239185349053E-4</v>
      </c>
      <c r="AT586" s="417" t="str">
        <f>'Physical Stats'!I14</f>
        <v>Area i</v>
      </c>
      <c r="AU586" s="414"/>
      <c r="AV586" s="416" t="s">
        <v>6</v>
      </c>
      <c r="AW586" s="76" t="str">
        <f t="shared" ref="AW586:CL586" si="5">IF(COUNTIF($AT$581:$AT$610,"Area vi")&lt;1,"",AVERAGEIF($AT$581:$AT$610,"Area vi",C581:C610))</f>
        <v/>
      </c>
      <c r="AX586" s="418" t="str">
        <f t="shared" si="5"/>
        <v/>
      </c>
      <c r="AY586" s="418" t="str">
        <f t="shared" si="5"/>
        <v/>
      </c>
      <c r="AZ586" s="418" t="str">
        <f t="shared" si="5"/>
        <v/>
      </c>
      <c r="BA586" s="418" t="str">
        <f t="shared" si="5"/>
        <v/>
      </c>
      <c r="BB586" s="418" t="str">
        <f t="shared" si="5"/>
        <v/>
      </c>
      <c r="BC586" s="418" t="str">
        <f t="shared" si="5"/>
        <v/>
      </c>
      <c r="BD586" s="418" t="str">
        <f t="shared" si="5"/>
        <v/>
      </c>
      <c r="BE586" s="418" t="str">
        <f t="shared" si="5"/>
        <v/>
      </c>
      <c r="BF586" s="418" t="str">
        <f t="shared" si="5"/>
        <v/>
      </c>
      <c r="BG586" s="418" t="str">
        <f t="shared" si="5"/>
        <v/>
      </c>
      <c r="BH586" s="418" t="str">
        <f t="shared" si="5"/>
        <v/>
      </c>
      <c r="BI586" s="418" t="str">
        <f t="shared" si="5"/>
        <v/>
      </c>
      <c r="BJ586" s="418" t="str">
        <f t="shared" si="5"/>
        <v/>
      </c>
      <c r="BK586" s="418" t="str">
        <f t="shared" si="5"/>
        <v/>
      </c>
      <c r="BL586" s="418" t="str">
        <f t="shared" si="5"/>
        <v/>
      </c>
      <c r="BM586" s="418" t="str">
        <f t="shared" si="5"/>
        <v/>
      </c>
      <c r="BN586" s="418" t="str">
        <f t="shared" si="5"/>
        <v/>
      </c>
      <c r="BO586" s="418" t="str">
        <f t="shared" si="5"/>
        <v/>
      </c>
      <c r="BP586" s="418" t="str">
        <f t="shared" si="5"/>
        <v/>
      </c>
      <c r="BQ586" s="418" t="str">
        <f t="shared" si="5"/>
        <v/>
      </c>
      <c r="BR586" s="418" t="str">
        <f t="shared" si="5"/>
        <v/>
      </c>
      <c r="BS586" s="418" t="str">
        <f t="shared" si="5"/>
        <v/>
      </c>
      <c r="BT586" s="418" t="str">
        <f t="shared" si="5"/>
        <v/>
      </c>
      <c r="BU586" s="418" t="str">
        <f t="shared" si="5"/>
        <v/>
      </c>
      <c r="BV586" s="418" t="str">
        <f t="shared" si="5"/>
        <v/>
      </c>
      <c r="BW586" s="418" t="str">
        <f t="shared" si="5"/>
        <v/>
      </c>
      <c r="BX586" s="418" t="str">
        <f t="shared" si="5"/>
        <v/>
      </c>
      <c r="BY586" s="418" t="str">
        <f t="shared" si="5"/>
        <v/>
      </c>
      <c r="BZ586" s="418" t="str">
        <f t="shared" si="5"/>
        <v/>
      </c>
      <c r="CA586" s="418" t="str">
        <f t="shared" si="5"/>
        <v/>
      </c>
      <c r="CB586" s="418" t="str">
        <f t="shared" si="5"/>
        <v/>
      </c>
      <c r="CC586" s="418" t="str">
        <f t="shared" si="5"/>
        <v/>
      </c>
      <c r="CD586" s="418" t="str">
        <f t="shared" si="5"/>
        <v/>
      </c>
      <c r="CE586" s="418" t="str">
        <f t="shared" si="5"/>
        <v/>
      </c>
      <c r="CF586" s="418" t="str">
        <f t="shared" si="5"/>
        <v/>
      </c>
      <c r="CG586" s="418" t="str">
        <f t="shared" si="5"/>
        <v/>
      </c>
      <c r="CH586" s="418" t="str">
        <f t="shared" si="5"/>
        <v/>
      </c>
      <c r="CI586" s="418" t="str">
        <f t="shared" si="5"/>
        <v/>
      </c>
      <c r="CJ586" s="418" t="str">
        <f t="shared" si="5"/>
        <v/>
      </c>
      <c r="CK586" s="418" t="str">
        <f t="shared" si="5"/>
        <v/>
      </c>
      <c r="CL586" s="419" t="str">
        <f t="shared" si="5"/>
        <v/>
      </c>
    </row>
    <row r="587" spans="1:90" ht="20.100000000000001" customHeight="1" x14ac:dyDescent="0.2">
      <c r="B587" s="410">
        <f>IF('Physical Data'!J15="","",'Physical Data'!J15)</f>
        <v>7</v>
      </c>
      <c r="C587" s="411">
        <f>'Physical Stats'!N15</f>
        <v>0</v>
      </c>
      <c r="D587" s="412">
        <f>'Physical Stats'!O15</f>
        <v>0</v>
      </c>
      <c r="E587" s="412">
        <f>'Physical Stats'!P15</f>
        <v>0</v>
      </c>
      <c r="F587" s="412">
        <f>'Physical Stats'!Q15</f>
        <v>0</v>
      </c>
      <c r="G587" s="412">
        <f>'Physical Stats'!R15</f>
        <v>0</v>
      </c>
      <c r="H587" s="412">
        <f>'Physical Stats'!S15</f>
        <v>0</v>
      </c>
      <c r="I587" s="412">
        <f>'Physical Stats'!T15</f>
        <v>0</v>
      </c>
      <c r="J587" s="412">
        <f>'Physical Stats'!U15</f>
        <v>0</v>
      </c>
      <c r="K587" s="412">
        <f>'Physical Stats'!V15</f>
        <v>0</v>
      </c>
      <c r="L587" s="412">
        <f>'Physical Stats'!W15</f>
        <v>0</v>
      </c>
      <c r="M587" s="412">
        <f>'Physical Stats'!X15</f>
        <v>0.20639834881320943</v>
      </c>
      <c r="N587" s="412">
        <f>'Physical Stats'!Y15</f>
        <v>0.20639834881320943</v>
      </c>
      <c r="O587" s="412">
        <f>'Physical Stats'!Z15</f>
        <v>1.2300239402545166</v>
      </c>
      <c r="P587" s="412">
        <f>'Physical Stats'!AA15</f>
        <v>1.9743769113455532</v>
      </c>
      <c r="Q587" s="412">
        <f>'Physical Stats'!AB15</f>
        <v>1.6039924636694407</v>
      </c>
      <c r="R587" s="412">
        <f>'Physical Stats'!AC15</f>
        <v>1.579819048531782</v>
      </c>
      <c r="S587" s="412">
        <f>'Physical Stats'!AD15</f>
        <v>5.0757182367109692</v>
      </c>
      <c r="T587" s="412">
        <f>'Physical Stats'!AE15</f>
        <v>6.7270390720253923</v>
      </c>
      <c r="U587" s="412">
        <f>'Physical Stats'!AF15</f>
        <v>5.6586609914711268</v>
      </c>
      <c r="V587" s="412">
        <f>'Physical Stats'!AG15</f>
        <v>5.0843451804032203</v>
      </c>
      <c r="W587" s="412">
        <f>'Physical Stats'!AH15</f>
        <v>5.8903603298723484</v>
      </c>
      <c r="X587" s="412">
        <f>'Physical Stats'!AI15</f>
        <v>6.9600364459358657</v>
      </c>
      <c r="Y587" s="412">
        <f>'Physical Stats'!AJ15</f>
        <v>7.2327936459835378</v>
      </c>
      <c r="Z587" s="412">
        <f>'Physical Stats'!AK15</f>
        <v>7.9391346456750247</v>
      </c>
      <c r="AA587" s="412">
        <f>'Physical Stats'!AL15</f>
        <v>8.2075484192109744</v>
      </c>
      <c r="AB587" s="412">
        <f>'Physical Stats'!AM15</f>
        <v>7.3713140045976369</v>
      </c>
      <c r="AC587" s="412">
        <f>'Physical Stats'!AN15</f>
        <v>6.2868502686171972</v>
      </c>
      <c r="AD587" s="412">
        <f>'Physical Stats'!AO15</f>
        <v>5.1247640091835747</v>
      </c>
      <c r="AE587" s="412">
        <f>'Physical Stats'!AP15</f>
        <v>3.9461527592283399</v>
      </c>
      <c r="AF587" s="412">
        <f>'Physical Stats'!AQ15</f>
        <v>2.9477038455128137</v>
      </c>
      <c r="AG587" s="412">
        <f>'Physical Stats'!AR15</f>
        <v>2.1190429688515278</v>
      </c>
      <c r="AH587" s="412">
        <f>'Physical Stats'!AS15</f>
        <v>1.4717575923866735</v>
      </c>
      <c r="AI587" s="412">
        <f>'Physical Stats'!AT15</f>
        <v>1.1011135376087113</v>
      </c>
      <c r="AJ587" s="412">
        <f>'Physical Stats'!AU15</f>
        <v>0.95850935958473904</v>
      </c>
      <c r="AK587" s="412">
        <f>'Physical Stats'!AV15</f>
        <v>0.89372041336263064</v>
      </c>
      <c r="AL587" s="412">
        <f>'Physical Stats'!AW15</f>
        <v>0.78940978059482969</v>
      </c>
      <c r="AM587" s="412">
        <f>'Physical Stats'!AX15</f>
        <v>0.60476422940393848</v>
      </c>
      <c r="AN587" s="412">
        <f>'Physical Stats'!AY15</f>
        <v>0.43341056182777304</v>
      </c>
      <c r="AO587" s="412">
        <f>'Physical Stats'!AZ15</f>
        <v>0.2601837291628738</v>
      </c>
      <c r="AP587" s="412">
        <f>'Physical Stats'!BA15</f>
        <v>0.10071537395383301</v>
      </c>
      <c r="AQ587" s="412">
        <f>'Physical Stats'!BB15</f>
        <v>1.3025786335329297E-2</v>
      </c>
      <c r="AR587" s="413">
        <f>'Physical Stats'!BC15</f>
        <v>9.157510714211726E-4</v>
      </c>
      <c r="AT587" s="417" t="str">
        <f>'Physical Stats'!I15</f>
        <v>Area i</v>
      </c>
      <c r="AU587" s="414"/>
    </row>
    <row r="588" spans="1:90" ht="20.100000000000001" customHeight="1" x14ac:dyDescent="0.2">
      <c r="B588" s="410">
        <f>IF('Physical Data'!J16="","",'Physical Data'!J16)</f>
        <v>8</v>
      </c>
      <c r="C588" s="411">
        <f>'Physical Stats'!N16</f>
        <v>0</v>
      </c>
      <c r="D588" s="412">
        <f>'Physical Stats'!O16</f>
        <v>0</v>
      </c>
      <c r="E588" s="412">
        <f>'Physical Stats'!P16</f>
        <v>0</v>
      </c>
      <c r="F588" s="412">
        <f>'Physical Stats'!Q16</f>
        <v>0</v>
      </c>
      <c r="G588" s="412">
        <f>'Physical Stats'!R16</f>
        <v>0</v>
      </c>
      <c r="H588" s="412">
        <f>'Physical Stats'!S16</f>
        <v>0</v>
      </c>
      <c r="I588" s="412">
        <f>'Physical Stats'!T16</f>
        <v>0</v>
      </c>
      <c r="J588" s="412">
        <f>'Physical Stats'!U16</f>
        <v>0.10626992561105209</v>
      </c>
      <c r="K588" s="412">
        <f>'Physical Stats'!V16</f>
        <v>0.21253985122210417</v>
      </c>
      <c r="L588" s="412">
        <f>'Physical Stats'!W16</f>
        <v>0.21253985122210417</v>
      </c>
      <c r="M588" s="412">
        <f>'Physical Stats'!X16</f>
        <v>0.21253985122210417</v>
      </c>
      <c r="N588" s="412">
        <f>'Physical Stats'!Y16</f>
        <v>0.31880977683315626</v>
      </c>
      <c r="O588" s="412">
        <f>'Physical Stats'!Z16</f>
        <v>0.99861902128716495</v>
      </c>
      <c r="P588" s="412">
        <f>'Physical Stats'!AA16</f>
        <v>1.9602475838054714</v>
      </c>
      <c r="Q588" s="412">
        <f>'Physical Stats'!AB16</f>
        <v>2.6316434940734821</v>
      </c>
      <c r="R588" s="412">
        <f>'Physical Stats'!AC16</f>
        <v>2.9157445847000956</v>
      </c>
      <c r="S588" s="412">
        <f>'Physical Stats'!AD16</f>
        <v>5.2254968036104774</v>
      </c>
      <c r="T588" s="412">
        <f>'Physical Stats'!AE16</f>
        <v>5.0222447468534961</v>
      </c>
      <c r="U588" s="412">
        <f>'Physical Stats'!AF16</f>
        <v>4.849698455301902</v>
      </c>
      <c r="V588" s="412">
        <f>'Physical Stats'!AG16</f>
        <v>5.0054696885680903</v>
      </c>
      <c r="W588" s="412">
        <f>'Physical Stats'!AH16</f>
        <v>5.6310748492380203</v>
      </c>
      <c r="X588" s="412">
        <f>'Physical Stats'!AI16</f>
        <v>7.2488096104810396</v>
      </c>
      <c r="Y588" s="412">
        <f>'Physical Stats'!AJ16</f>
        <v>7.6094270602229717</v>
      </c>
      <c r="Z588" s="412">
        <f>'Physical Stats'!AK16</f>
        <v>7.9554258669007272</v>
      </c>
      <c r="AA588" s="412">
        <f>'Physical Stats'!AL16</f>
        <v>8.0960029720590345</v>
      </c>
      <c r="AB588" s="412">
        <f>'Physical Stats'!AM16</f>
        <v>7.5385960964532002</v>
      </c>
      <c r="AC588" s="412">
        <f>'Physical Stats'!AN16</f>
        <v>6.6389442964949126</v>
      </c>
      <c r="AD588" s="412">
        <f>'Physical Stats'!AO16</f>
        <v>5.540955214348279</v>
      </c>
      <c r="AE588" s="412">
        <f>'Physical Stats'!AP16</f>
        <v>4.2746466790744879</v>
      </c>
      <c r="AF588" s="412">
        <f>'Physical Stats'!AQ16</f>
        <v>3.0612100053445701</v>
      </c>
      <c r="AG588" s="412">
        <f>'Physical Stats'!AR16</f>
        <v>2.002515968049853</v>
      </c>
      <c r="AH588" s="412">
        <f>'Physical Stats'!AS16</f>
        <v>1.2035972024367236</v>
      </c>
      <c r="AI588" s="412">
        <f>'Physical Stats'!AT16</f>
        <v>0.78977847557418002</v>
      </c>
      <c r="AJ588" s="412">
        <f>'Physical Stats'!AU16</f>
        <v>0.66669644648296866</v>
      </c>
      <c r="AK588" s="412">
        <f>'Physical Stats'!AV16</f>
        <v>0.63964468056656454</v>
      </c>
      <c r="AL588" s="412">
        <f>'Physical Stats'!AW16</f>
        <v>0.56272845856743225</v>
      </c>
      <c r="AM588" s="412">
        <f>'Physical Stats'!AX16</f>
        <v>0.40471514880051984</v>
      </c>
      <c r="AN588" s="412">
        <f>'Physical Stats'!AY16</f>
        <v>0.26343787017237252</v>
      </c>
      <c r="AO588" s="412">
        <f>'Physical Stats'!AZ16</f>
        <v>0.14242758723849128</v>
      </c>
      <c r="AP588" s="412">
        <f>'Physical Stats'!BA16</f>
        <v>5.0638086580271378E-2</v>
      </c>
      <c r="AQ588" s="412">
        <f>'Physical Stats'!BB16</f>
        <v>6.4375079942723739E-3</v>
      </c>
      <c r="AR588" s="413">
        <f>'Physical Stats'!BC16</f>
        <v>4.2628260839814197E-4</v>
      </c>
      <c r="AT588" s="417" t="str">
        <f>'Physical Stats'!I16</f>
        <v>Area i</v>
      </c>
      <c r="AU588" s="414"/>
    </row>
    <row r="589" spans="1:90" ht="20.100000000000001" customHeight="1" x14ac:dyDescent="0.2">
      <c r="B589" s="410">
        <f>IF('Physical Data'!J17="","",'Physical Data'!J17)</f>
        <v>9</v>
      </c>
      <c r="C589" s="411">
        <f>'Physical Stats'!N17</f>
        <v>0</v>
      </c>
      <c r="D589" s="412">
        <f>'Physical Stats'!O17</f>
        <v>0</v>
      </c>
      <c r="E589" s="412">
        <f>'Physical Stats'!P17</f>
        <v>0</v>
      </c>
      <c r="F589" s="412">
        <f>'Physical Stats'!Q17</f>
        <v>0</v>
      </c>
      <c r="G589" s="412">
        <f>'Physical Stats'!R17</f>
        <v>0</v>
      </c>
      <c r="H589" s="412">
        <f>'Physical Stats'!S17</f>
        <v>0</v>
      </c>
      <c r="I589" s="412">
        <f>'Physical Stats'!T17</f>
        <v>0</v>
      </c>
      <c r="J589" s="412">
        <f>'Physical Stats'!U17</f>
        <v>0</v>
      </c>
      <c r="K589" s="412">
        <f>'Physical Stats'!V17</f>
        <v>0</v>
      </c>
      <c r="L589" s="412">
        <f>'Physical Stats'!W17</f>
        <v>0</v>
      </c>
      <c r="M589" s="412">
        <f>'Physical Stats'!X17</f>
        <v>0</v>
      </c>
      <c r="N589" s="412">
        <f>'Physical Stats'!Y17</f>
        <v>0.61443932411674362</v>
      </c>
      <c r="O589" s="412">
        <f>'Physical Stats'!Z17</f>
        <v>0.20134469544327527</v>
      </c>
      <c r="P589" s="412">
        <f>'Physical Stats'!AA17</f>
        <v>1.4733759194046281</v>
      </c>
      <c r="Q589" s="412">
        <f>'Physical Stats'!AB17</f>
        <v>1.6191645874973677</v>
      </c>
      <c r="R589" s="412">
        <f>'Physical Stats'!AC17</f>
        <v>1.1028814846445774</v>
      </c>
      <c r="S589" s="412">
        <f>'Physical Stats'!AD17</f>
        <v>2.8959757596432736</v>
      </c>
      <c r="T589" s="412">
        <f>'Physical Stats'!AE17</f>
        <v>3.758701993364614</v>
      </c>
      <c r="U589" s="412">
        <f>'Physical Stats'!AF17</f>
        <v>4.3409373493678194</v>
      </c>
      <c r="V589" s="412">
        <f>'Physical Stats'!AG17</f>
        <v>5.3432754390461277</v>
      </c>
      <c r="W589" s="412">
        <f>'Physical Stats'!AH17</f>
        <v>6.5642170224209275</v>
      </c>
      <c r="X589" s="412">
        <f>'Physical Stats'!AI17</f>
        <v>7.8766777925250206</v>
      </c>
      <c r="Y589" s="412">
        <f>'Physical Stats'!AJ17</f>
        <v>8.7070192437131162</v>
      </c>
      <c r="Z589" s="412">
        <f>'Physical Stats'!AK17</f>
        <v>9.256859878627747</v>
      </c>
      <c r="AA589" s="412">
        <f>'Physical Stats'!AL17</f>
        <v>9.4358433215128894</v>
      </c>
      <c r="AB589" s="412">
        <f>'Physical Stats'!AM17</f>
        <v>8.7510172281460399</v>
      </c>
      <c r="AC589" s="412">
        <f>'Physical Stats'!AN17</f>
        <v>7.5613473091078536</v>
      </c>
      <c r="AD589" s="412">
        <f>'Physical Stats'!AO17</f>
        <v>6.1167733230410635</v>
      </c>
      <c r="AE589" s="412">
        <f>'Physical Stats'!AP17</f>
        <v>4.5367368278663571</v>
      </c>
      <c r="AF589" s="412">
        <f>'Physical Stats'!AQ17</f>
        <v>3.1234245675808561</v>
      </c>
      <c r="AG589" s="412">
        <f>'Physical Stats'!AR17</f>
        <v>1.9981664256173877</v>
      </c>
      <c r="AH589" s="412">
        <f>'Physical Stats'!AS17</f>
        <v>1.2094774598050297</v>
      </c>
      <c r="AI589" s="412">
        <f>'Physical Stats'!AT17</f>
        <v>0.81071031977830599</v>
      </c>
      <c r="AJ589" s="412">
        <f>'Physical Stats'!AU17</f>
        <v>0.68237773026202631</v>
      </c>
      <c r="AK589" s="412">
        <f>'Physical Stats'!AV17</f>
        <v>0.63887518281215672</v>
      </c>
      <c r="AL589" s="412">
        <f>'Physical Stats'!AW17</f>
        <v>0.54957726319846356</v>
      </c>
      <c r="AM589" s="412">
        <f>'Physical Stats'!AX17</f>
        <v>0.3895511176719349</v>
      </c>
      <c r="AN589" s="412">
        <f>'Physical Stats'!AY17</f>
        <v>0.25155477388338193</v>
      </c>
      <c r="AO589" s="412">
        <f>'Physical Stats'!AZ17</f>
        <v>0.13530051065608617</v>
      </c>
      <c r="AP589" s="412">
        <f>'Physical Stats'!BA17</f>
        <v>4.7915564171746812E-2</v>
      </c>
      <c r="AQ589" s="412">
        <f>'Physical Stats'!BB17</f>
        <v>6.0775905686641044E-3</v>
      </c>
      <c r="AR589" s="413">
        <f>'Physical Stats'!BC17</f>
        <v>4.0299450453509155E-4</v>
      </c>
      <c r="AT589" s="417" t="str">
        <f>'Physical Stats'!I17</f>
        <v>Area i</v>
      </c>
      <c r="AU589" s="414"/>
    </row>
    <row r="590" spans="1:90" ht="20.100000000000001" customHeight="1" x14ac:dyDescent="0.2">
      <c r="B590" s="410">
        <f>IF('Physical Data'!J18="","",'Physical Data'!J18)</f>
        <v>10</v>
      </c>
      <c r="C590" s="411">
        <f>'Physical Stats'!N18</f>
        <v>0</v>
      </c>
      <c r="D590" s="412">
        <f>'Physical Stats'!O18</f>
        <v>0</v>
      </c>
      <c r="E590" s="412">
        <f>'Physical Stats'!P18</f>
        <v>0</v>
      </c>
      <c r="F590" s="412">
        <f>'Physical Stats'!Q18</f>
        <v>0</v>
      </c>
      <c r="G590" s="412">
        <f>'Physical Stats'!R18</f>
        <v>0</v>
      </c>
      <c r="H590" s="412">
        <f>'Physical Stats'!S18</f>
        <v>0</v>
      </c>
      <c r="I590" s="412">
        <f>'Physical Stats'!T18</f>
        <v>0</v>
      </c>
      <c r="J590" s="412">
        <f>'Physical Stats'!U18</f>
        <v>0.14164305949008502</v>
      </c>
      <c r="K590" s="412">
        <f>'Physical Stats'!V18</f>
        <v>0.14164305949008502</v>
      </c>
      <c r="L590" s="412">
        <f>'Physical Stats'!W18</f>
        <v>0.28328611898017003</v>
      </c>
      <c r="M590" s="412">
        <f>'Physical Stats'!X18</f>
        <v>0.56657223796034006</v>
      </c>
      <c r="N590" s="412">
        <f>'Physical Stats'!Y18</f>
        <v>0.56657223796034006</v>
      </c>
      <c r="O590" s="412">
        <f>'Physical Stats'!Z18</f>
        <v>5.5411246511405672</v>
      </c>
      <c r="P590" s="412">
        <f>'Physical Stats'!AA18</f>
        <v>4.6507814798988107</v>
      </c>
      <c r="Q590" s="412">
        <f>'Physical Stats'!AB18</f>
        <v>3.7778513697941696</v>
      </c>
      <c r="R590" s="412">
        <f>'Physical Stats'!AC18</f>
        <v>3.0206109156545673</v>
      </c>
      <c r="S590" s="412">
        <f>'Physical Stats'!AD18</f>
        <v>4.7569842668223554</v>
      </c>
      <c r="T590" s="412">
        <f>'Physical Stats'!AE18</f>
        <v>4.7854653418412134</v>
      </c>
      <c r="U590" s="412">
        <f>'Physical Stats'!AF18</f>
        <v>4.3099756876815754</v>
      </c>
      <c r="V590" s="412">
        <f>'Physical Stats'!AG18</f>
        <v>4.5536817889972863</v>
      </c>
      <c r="W590" s="412">
        <f>'Physical Stats'!AH18</f>
        <v>5.2750317903553068</v>
      </c>
      <c r="X590" s="412">
        <f>'Physical Stats'!AI18</f>
        <v>6.2852963547235445</v>
      </c>
      <c r="Y590" s="412">
        <f>'Physical Stats'!AJ18</f>
        <v>7.0901655990671637</v>
      </c>
      <c r="Z590" s="412">
        <f>'Physical Stats'!AK18</f>
        <v>7.5433913011234868</v>
      </c>
      <c r="AA590" s="412">
        <f>'Physical Stats'!AL18</f>
        <v>7.7376623205568391</v>
      </c>
      <c r="AB590" s="412">
        <f>'Physical Stats'!AM18</f>
        <v>7.1605137520242765</v>
      </c>
      <c r="AC590" s="412">
        <f>'Physical Stats'!AN18</f>
        <v>6.0801671173257619</v>
      </c>
      <c r="AD590" s="412">
        <f>'Physical Stats'!AO18</f>
        <v>4.8020545702298501</v>
      </c>
      <c r="AE590" s="412">
        <f>'Physical Stats'!AP18</f>
        <v>3.5208974238460784</v>
      </c>
      <c r="AF590" s="412">
        <f>'Physical Stats'!AQ18</f>
        <v>2.4885377675030931</v>
      </c>
      <c r="AG590" s="412">
        <f>'Physical Stats'!AR18</f>
        <v>1.721186173543644</v>
      </c>
      <c r="AH590" s="412">
        <f>'Physical Stats'!AS18</f>
        <v>1.1525113132811551</v>
      </c>
      <c r="AI590" s="412">
        <f>'Physical Stats'!AT18</f>
        <v>0.75855807483980997</v>
      </c>
      <c r="AJ590" s="412">
        <f>'Physical Stats'!AU18</f>
        <v>0.49751003831992724</v>
      </c>
      <c r="AK590" s="412">
        <f>'Physical Stats'!AV18</f>
        <v>0.32206129455121257</v>
      </c>
      <c r="AL590" s="412">
        <f>'Physical Stats'!AW18</f>
        <v>0.20517733694955798</v>
      </c>
      <c r="AM590" s="412">
        <f>'Physical Stats'!AX18</f>
        <v>0.12423141998390051</v>
      </c>
      <c r="AN590" s="412">
        <f>'Physical Stats'!AY18</f>
        <v>7.7606835847519262E-2</v>
      </c>
      <c r="AO590" s="412">
        <f>'Physical Stats'!AZ18</f>
        <v>4.3126723327651065E-2</v>
      </c>
      <c r="AP590" s="412">
        <f>'Physical Stats'!BA18</f>
        <v>1.5916806888773973E-2</v>
      </c>
      <c r="AQ590" s="412">
        <f>'Physical Stats'!BB18</f>
        <v>2.0720928716335412E-3</v>
      </c>
      <c r="AR590" s="413">
        <f>'Physical Stats'!BC18</f>
        <v>1.3167712825913291E-4</v>
      </c>
      <c r="AT590" s="417" t="str">
        <f>'Physical Stats'!I18</f>
        <v>Area i</v>
      </c>
      <c r="AU590" s="414"/>
    </row>
    <row r="591" spans="1:90" ht="20.100000000000001" customHeight="1" x14ac:dyDescent="0.2">
      <c r="B591" s="410">
        <f>IF('Physical Data'!J19="","",'Physical Data'!J19)</f>
        <v>11</v>
      </c>
      <c r="C591" s="411">
        <f>'Physical Stats'!N19</f>
        <v>0</v>
      </c>
      <c r="D591" s="412">
        <f>'Physical Stats'!O19</f>
        <v>0</v>
      </c>
      <c r="E591" s="412">
        <f>'Physical Stats'!P19</f>
        <v>0</v>
      </c>
      <c r="F591" s="412">
        <f>'Physical Stats'!Q19</f>
        <v>0</v>
      </c>
      <c r="G591" s="412">
        <f>'Physical Stats'!R19</f>
        <v>0</v>
      </c>
      <c r="H591" s="412">
        <f>'Physical Stats'!S19</f>
        <v>0</v>
      </c>
      <c r="I591" s="412">
        <f>'Physical Stats'!T19</f>
        <v>0</v>
      </c>
      <c r="J591" s="412">
        <f>'Physical Stats'!U19</f>
        <v>0</v>
      </c>
      <c r="K591" s="412">
        <f>'Physical Stats'!V19</f>
        <v>0</v>
      </c>
      <c r="L591" s="412">
        <f>'Physical Stats'!W19</f>
        <v>0</v>
      </c>
      <c r="M591" s="412">
        <f>'Physical Stats'!X19</f>
        <v>0</v>
      </c>
      <c r="N591" s="412">
        <f>'Physical Stats'!Y19</f>
        <v>0</v>
      </c>
      <c r="O591" s="412">
        <f>'Physical Stats'!Z19</f>
        <v>0</v>
      </c>
      <c r="P591" s="412">
        <f>'Physical Stats'!AA19</f>
        <v>0</v>
      </c>
      <c r="Q591" s="412">
        <f>'Physical Stats'!AB19</f>
        <v>0</v>
      </c>
      <c r="R591" s="412">
        <f>'Physical Stats'!AC19</f>
        <v>1.6016876938854476E-2</v>
      </c>
      <c r="S591" s="412">
        <f>'Physical Stats'!AD19</f>
        <v>0.67787137044522361</v>
      </c>
      <c r="T591" s="412">
        <f>'Physical Stats'!AE19</f>
        <v>1.9172746335704716</v>
      </c>
      <c r="U591" s="412">
        <f>'Physical Stats'!AF19</f>
        <v>2.9266744406539806</v>
      </c>
      <c r="V591" s="412">
        <f>'Physical Stats'!AG19</f>
        <v>4.4854891427333152</v>
      </c>
      <c r="W591" s="412">
        <f>'Physical Stats'!AH19</f>
        <v>6.2664838023496134</v>
      </c>
      <c r="X591" s="412">
        <f>'Physical Stats'!AI19</f>
        <v>8.1800934366205418</v>
      </c>
      <c r="Y591" s="412">
        <f>'Physical Stats'!AJ19</f>
        <v>9.5304881785330977</v>
      </c>
      <c r="Z591" s="412">
        <f>'Physical Stats'!AK19</f>
        <v>10.52979798754501</v>
      </c>
      <c r="AA591" s="412">
        <f>'Physical Stats'!AL19</f>
        <v>11.092247880049584</v>
      </c>
      <c r="AB591" s="412">
        <f>'Physical Stats'!AM19</f>
        <v>10.455298001783445</v>
      </c>
      <c r="AC591" s="412">
        <f>'Physical Stats'!AN19</f>
        <v>8.995028280870196</v>
      </c>
      <c r="AD591" s="412">
        <f>'Physical Stats'!AO19</f>
        <v>7.1463636341869812</v>
      </c>
      <c r="AE591" s="412">
        <f>'Physical Stats'!AP19</f>
        <v>5.2204440022687413</v>
      </c>
      <c r="AF591" s="412">
        <f>'Physical Stats'!AQ19</f>
        <v>3.6684142988926589</v>
      </c>
      <c r="AG591" s="412">
        <f>'Physical Stats'!AR19</f>
        <v>2.570674508692687</v>
      </c>
      <c r="AH591" s="412">
        <f>'Physical Stats'!AS19</f>
        <v>1.8168696527598716</v>
      </c>
      <c r="AI591" s="412">
        <f>'Physical Stats'!AT19</f>
        <v>1.3167097483504329</v>
      </c>
      <c r="AJ591" s="412">
        <f>'Physical Stats'!AU19</f>
        <v>0.97991431271877649</v>
      </c>
      <c r="AK591" s="412">
        <f>'Physical Stats'!AV19</f>
        <v>0.73351785981006656</v>
      </c>
      <c r="AL591" s="412">
        <f>'Physical Stats'!AW19</f>
        <v>0.54695339546626698</v>
      </c>
      <c r="AM591" s="412">
        <f>'Physical Stats'!AX19</f>
        <v>0.39101742526874966</v>
      </c>
      <c r="AN591" s="412">
        <f>'Physical Stats'!AY19</f>
        <v>0.28067694635702201</v>
      </c>
      <c r="AO591" s="412">
        <f>'Physical Stats'!AZ19</f>
        <v>0.17390696676290049</v>
      </c>
      <c r="AP591" s="412">
        <f>'Physical Stats'!BA19</f>
        <v>7.138638635663383E-2</v>
      </c>
      <c r="AQ591" s="412">
        <f>'Physical Stats'!BB19</f>
        <v>9.7325731399106226E-3</v>
      </c>
      <c r="AR591" s="413">
        <f>'Physical Stats'!BC19</f>
        <v>6.54256874958426E-4</v>
      </c>
      <c r="AT591" s="417" t="str">
        <f>'Physical Stats'!I19</f>
        <v>Area i</v>
      </c>
      <c r="AU591" s="414"/>
    </row>
    <row r="592" spans="1:90" ht="20.100000000000001" customHeight="1" x14ac:dyDescent="0.2">
      <c r="B592" s="410">
        <f>IF('Physical Data'!J20="","",'Physical Data'!J20)</f>
        <v>12</v>
      </c>
      <c r="C592" s="411">
        <f>'Physical Stats'!N20</f>
        <v>0</v>
      </c>
      <c r="D592" s="412">
        <f>'Physical Stats'!O20</f>
        <v>0</v>
      </c>
      <c r="E592" s="412">
        <f>'Physical Stats'!P20</f>
        <v>0</v>
      </c>
      <c r="F592" s="412">
        <f>'Physical Stats'!Q20</f>
        <v>0</v>
      </c>
      <c r="G592" s="412">
        <f>'Physical Stats'!R20</f>
        <v>0</v>
      </c>
      <c r="H592" s="412">
        <f>'Physical Stats'!S20</f>
        <v>0</v>
      </c>
      <c r="I592" s="412">
        <f>'Physical Stats'!T20</f>
        <v>0</v>
      </c>
      <c r="J592" s="412">
        <f>'Physical Stats'!U20</f>
        <v>0</v>
      </c>
      <c r="K592" s="412">
        <f>'Physical Stats'!V20</f>
        <v>0</v>
      </c>
      <c r="L592" s="412">
        <f>'Physical Stats'!W20</f>
        <v>0</v>
      </c>
      <c r="M592" s="412">
        <f>'Physical Stats'!X20</f>
        <v>0</v>
      </c>
      <c r="N592" s="412">
        <f>'Physical Stats'!Y20</f>
        <v>0.1020408163265306</v>
      </c>
      <c r="O592" s="412">
        <f>'Physical Stats'!Z20</f>
        <v>0</v>
      </c>
      <c r="P592" s="412">
        <f>'Physical Stats'!AA20</f>
        <v>0</v>
      </c>
      <c r="Q592" s="412">
        <f>'Physical Stats'!AB20</f>
        <v>0</v>
      </c>
      <c r="R592" s="412">
        <f>'Physical Stats'!AC20</f>
        <v>9.2615527920784757E-2</v>
      </c>
      <c r="S592" s="412">
        <f>'Physical Stats'!AD20</f>
        <v>1.8753110637345833</v>
      </c>
      <c r="T592" s="412">
        <f>'Physical Stats'!AE20</f>
        <v>3.6499083384707633</v>
      </c>
      <c r="U592" s="412">
        <f>'Physical Stats'!AF20</f>
        <v>4.6749246325920835</v>
      </c>
      <c r="V592" s="412">
        <f>'Physical Stats'!AG20</f>
        <v>6.6162349457215521</v>
      </c>
      <c r="W592" s="412">
        <f>'Physical Stats'!AH20</f>
        <v>7.6539049808973916</v>
      </c>
      <c r="X592" s="412">
        <f>'Physical Stats'!AI20</f>
        <v>8.8315353819317828</v>
      </c>
      <c r="Y592" s="412">
        <f>'Physical Stats'!AJ20</f>
        <v>9.2244606811294503</v>
      </c>
      <c r="Z592" s="412">
        <f>'Physical Stats'!AK20</f>
        <v>9.1564468229614118</v>
      </c>
      <c r="AA592" s="412">
        <f>'Physical Stats'!AL20</f>
        <v>9.1469165579882468</v>
      </c>
      <c r="AB592" s="412">
        <f>'Physical Stats'!AM20</f>
        <v>8.6600472212563382</v>
      </c>
      <c r="AC592" s="412">
        <f>'Physical Stats'!AN20</f>
        <v>7.6201461317366768</v>
      </c>
      <c r="AD592" s="412">
        <f>'Physical Stats'!AO20</f>
        <v>6.1940362155738091</v>
      </c>
      <c r="AE592" s="412">
        <f>'Physical Stats'!AP20</f>
        <v>4.6002209413244302</v>
      </c>
      <c r="AF592" s="412">
        <f>'Physical Stats'!AQ20</f>
        <v>3.2436300125287185</v>
      </c>
      <c r="AG592" s="412">
        <f>'Physical Stats'!AR20</f>
        <v>2.2478438602433384</v>
      </c>
      <c r="AH592" s="412">
        <f>'Physical Stats'!AS20</f>
        <v>1.5707088770974567</v>
      </c>
      <c r="AI592" s="412">
        <f>'Physical Stats'!AT20</f>
        <v>1.1608941635238603</v>
      </c>
      <c r="AJ592" s="412">
        <f>'Physical Stats'!AU20</f>
        <v>0.92558819181269358</v>
      </c>
      <c r="AK592" s="412">
        <f>'Physical Stats'!AV20</f>
        <v>0.77207267234608246</v>
      </c>
      <c r="AL592" s="412">
        <f>'Physical Stats'!AW20</f>
        <v>0.65133300615616052</v>
      </c>
      <c r="AM592" s="412">
        <f>'Physical Stats'!AX20</f>
        <v>0.52274302561465225</v>
      </c>
      <c r="AN592" s="412">
        <f>'Physical Stats'!AY20</f>
        <v>0.40818204798437774</v>
      </c>
      <c r="AO592" s="412">
        <f>'Physical Stats'!AZ20</f>
        <v>0.26741583861656565</v>
      </c>
      <c r="AP592" s="412">
        <f>'Physical Stats'!BA20</f>
        <v>0.11409818370086459</v>
      </c>
      <c r="AQ592" s="412">
        <f>'Physical Stats'!BB20</f>
        <v>1.5646950201647036E-2</v>
      </c>
      <c r="AR592" s="413">
        <f>'Physical Stats'!BC20</f>
        <v>1.0929106077357136E-3</v>
      </c>
      <c r="AT592" s="417" t="str">
        <f>'Physical Stats'!I20</f>
        <v>Area i</v>
      </c>
      <c r="AU592" s="414"/>
    </row>
    <row r="593" spans="2:47" ht="20.100000000000001" customHeight="1" x14ac:dyDescent="0.2">
      <c r="B593" s="410">
        <f>IF('Physical Data'!J21="","",'Physical Data'!J21)</f>
        <v>13</v>
      </c>
      <c r="C593" s="411">
        <f>'Physical Stats'!N21</f>
        <v>0</v>
      </c>
      <c r="D593" s="412">
        <f>'Physical Stats'!O21</f>
        <v>0</v>
      </c>
      <c r="E593" s="412">
        <f>'Physical Stats'!P21</f>
        <v>0</v>
      </c>
      <c r="F593" s="412">
        <f>'Physical Stats'!Q21</f>
        <v>0</v>
      </c>
      <c r="G593" s="412">
        <f>'Physical Stats'!R21</f>
        <v>0</v>
      </c>
      <c r="H593" s="412">
        <f>'Physical Stats'!S21</f>
        <v>0</v>
      </c>
      <c r="I593" s="412">
        <f>'Physical Stats'!T21</f>
        <v>0</v>
      </c>
      <c r="J593" s="412">
        <f>'Physical Stats'!U21</f>
        <v>0</v>
      </c>
      <c r="K593" s="412">
        <f>'Physical Stats'!V21</f>
        <v>0</v>
      </c>
      <c r="L593" s="412">
        <f>'Physical Stats'!W21</f>
        <v>0</v>
      </c>
      <c r="M593" s="412">
        <f>'Physical Stats'!X21</f>
        <v>0</v>
      </c>
      <c r="N593" s="412">
        <f>'Physical Stats'!Y21</f>
        <v>8.4104289318755299E-2</v>
      </c>
      <c r="O593" s="412">
        <f>'Physical Stats'!Z21</f>
        <v>0</v>
      </c>
      <c r="P593" s="412">
        <f>'Physical Stats'!AA21</f>
        <v>0</v>
      </c>
      <c r="Q593" s="412">
        <f>'Physical Stats'!AB21</f>
        <v>7.5276316676718962E-4</v>
      </c>
      <c r="R593" s="412">
        <f>'Physical Stats'!AC21</f>
        <v>0.21409622589207014</v>
      </c>
      <c r="S593" s="412">
        <f>'Physical Stats'!AD21</f>
        <v>1.3370514496046288</v>
      </c>
      <c r="T593" s="412">
        <f>'Physical Stats'!AE21</f>
        <v>2.330532036771277</v>
      </c>
      <c r="U593" s="412">
        <f>'Physical Stats'!AF21</f>
        <v>2.6785691405723058</v>
      </c>
      <c r="V593" s="412">
        <f>'Physical Stats'!AG21</f>
        <v>3.716505648480168</v>
      </c>
      <c r="W593" s="412">
        <f>'Physical Stats'!AH21</f>
        <v>5.4484514350974029</v>
      </c>
      <c r="X593" s="412">
        <f>'Physical Stats'!AI21</f>
        <v>7.6215626185757346</v>
      </c>
      <c r="Y593" s="412">
        <f>'Physical Stats'!AJ21</f>
        <v>9.2549846527681439</v>
      </c>
      <c r="Z593" s="412">
        <f>'Physical Stats'!AK21</f>
        <v>10.480047015249358</v>
      </c>
      <c r="AA593" s="412">
        <f>'Physical Stats'!AL21</f>
        <v>11.15417968810141</v>
      </c>
      <c r="AB593" s="412">
        <f>'Physical Stats'!AM21</f>
        <v>10.553884875815191</v>
      </c>
      <c r="AC593" s="412">
        <f>'Physical Stats'!AN21</f>
        <v>9.0950559100297266</v>
      </c>
      <c r="AD593" s="412">
        <f>'Physical Stats'!AO21</f>
        <v>7.2505381934564683</v>
      </c>
      <c r="AE593" s="412">
        <f>'Physical Stats'!AP21</f>
        <v>5.3224474757475111</v>
      </c>
      <c r="AF593" s="412">
        <f>'Physical Stats'!AQ21</f>
        <v>3.7446286477863424</v>
      </c>
      <c r="AG593" s="412">
        <f>'Physical Stats'!AR21</f>
        <v>2.6281215955118347</v>
      </c>
      <c r="AH593" s="412">
        <f>'Physical Stats'!AS21</f>
        <v>1.8761211202227492</v>
      </c>
      <c r="AI593" s="412">
        <f>'Physical Stats'!AT21</f>
        <v>1.3916255219199967</v>
      </c>
      <c r="AJ593" s="412">
        <f>'Physical Stats'!AU21</f>
        <v>1.0758612583933442</v>
      </c>
      <c r="AK593" s="412">
        <f>'Physical Stats'!AV21</f>
        <v>0.84661285272751119</v>
      </c>
      <c r="AL593" s="412">
        <f>'Physical Stats'!AW21</f>
        <v>0.66689642929537674</v>
      </c>
      <c r="AM593" s="412">
        <f>'Physical Stats'!AX21</f>
        <v>0.50176140132301983</v>
      </c>
      <c r="AN593" s="412">
        <f>'Physical Stats'!AY21</f>
        <v>0.37451382189485682</v>
      </c>
      <c r="AO593" s="412">
        <f>'Physical Stats'!AZ21</f>
        <v>0.23791078237064442</v>
      </c>
      <c r="AP593" s="412">
        <f>'Physical Stats'!BA21</f>
        <v>9.8879786132291578E-2</v>
      </c>
      <c r="AQ593" s="412">
        <f>'Physical Stats'!BB21</f>
        <v>1.3366984133745893E-2</v>
      </c>
      <c r="AR593" s="413">
        <f>'Physical Stats'!BC21</f>
        <v>9.3637964138211993E-4</v>
      </c>
      <c r="AT593" s="417" t="str">
        <f>'Physical Stats'!I21</f>
        <v>Area i</v>
      </c>
      <c r="AU593" s="414"/>
    </row>
    <row r="594" spans="2:47" ht="20.100000000000001" customHeight="1" x14ac:dyDescent="0.2">
      <c r="B594" s="410">
        <f>IF('Physical Data'!J22="","",'Physical Data'!J22)</f>
        <v>14</v>
      </c>
      <c r="C594" s="411">
        <f>'Physical Stats'!N22</f>
        <v>0</v>
      </c>
      <c r="D594" s="412">
        <f>'Physical Stats'!O22</f>
        <v>0</v>
      </c>
      <c r="E594" s="412">
        <f>'Physical Stats'!P22</f>
        <v>0</v>
      </c>
      <c r="F594" s="412">
        <f>'Physical Stats'!Q22</f>
        <v>0</v>
      </c>
      <c r="G594" s="412">
        <f>'Physical Stats'!R22</f>
        <v>0</v>
      </c>
      <c r="H594" s="412">
        <f>'Physical Stats'!S22</f>
        <v>0</v>
      </c>
      <c r="I594" s="412">
        <f>'Physical Stats'!T22</f>
        <v>0</v>
      </c>
      <c r="J594" s="412">
        <f>'Physical Stats'!U22</f>
        <v>0</v>
      </c>
      <c r="K594" s="412">
        <f>'Physical Stats'!V22</f>
        <v>0</v>
      </c>
      <c r="L594" s="412">
        <f>'Physical Stats'!W22</f>
        <v>0</v>
      </c>
      <c r="M594" s="412">
        <f>'Physical Stats'!X22</f>
        <v>0</v>
      </c>
      <c r="N594" s="412">
        <f>'Physical Stats'!Y22</f>
        <v>9.1743119266055023E-2</v>
      </c>
      <c r="O594" s="412">
        <f>'Physical Stats'!Z22</f>
        <v>0</v>
      </c>
      <c r="P594" s="412">
        <f>'Physical Stats'!AA22</f>
        <v>0</v>
      </c>
      <c r="Q594" s="412">
        <f>'Physical Stats'!AB22</f>
        <v>0</v>
      </c>
      <c r="R594" s="412">
        <f>'Physical Stats'!AC22</f>
        <v>0.13895666759392036</v>
      </c>
      <c r="S594" s="412">
        <f>'Physical Stats'!AD22</f>
        <v>1.386377916680176</v>
      </c>
      <c r="T594" s="412">
        <f>'Physical Stats'!AE22</f>
        <v>2.4855082047579033</v>
      </c>
      <c r="U594" s="412">
        <f>'Physical Stats'!AF22</f>
        <v>3.3545803620029924</v>
      </c>
      <c r="V594" s="412">
        <f>'Physical Stats'!AG22</f>
        <v>4.4927155087380894</v>
      </c>
      <c r="W594" s="412">
        <f>'Physical Stats'!AH22</f>
        <v>5.9742553962830556</v>
      </c>
      <c r="X594" s="412">
        <f>'Physical Stats'!AI22</f>
        <v>7.9645748706282005</v>
      </c>
      <c r="Y594" s="412">
        <f>'Physical Stats'!AJ22</f>
        <v>9.0772633783884746</v>
      </c>
      <c r="Z594" s="412">
        <f>'Physical Stats'!AK22</f>
        <v>10.354094530016203</v>
      </c>
      <c r="AA594" s="412">
        <f>'Physical Stats'!AL22</f>
        <v>11.115528836416457</v>
      </c>
      <c r="AB594" s="412">
        <f>'Physical Stats'!AM22</f>
        <v>10.371778295617078</v>
      </c>
      <c r="AC594" s="412">
        <f>'Physical Stats'!AN22</f>
        <v>8.8191470061357702</v>
      </c>
      <c r="AD594" s="412">
        <f>'Physical Stats'!AO22</f>
        <v>6.9337412168611587</v>
      </c>
      <c r="AE594" s="412">
        <f>'Physical Stats'!AP22</f>
        <v>5.0262257251714386</v>
      </c>
      <c r="AF594" s="412">
        <f>'Physical Stats'!AQ22</f>
        <v>3.5059447368289094</v>
      </c>
      <c r="AG594" s="412">
        <f>'Physical Stats'!AR22</f>
        <v>2.4244775666408152</v>
      </c>
      <c r="AH594" s="412">
        <f>'Physical Stats'!AS22</f>
        <v>1.6872443759885076</v>
      </c>
      <c r="AI594" s="412">
        <f>'Physical Stats'!AT22</f>
        <v>1.2272533327011175</v>
      </c>
      <c r="AJ594" s="412">
        <f>'Physical Stats'!AU22</f>
        <v>0.95008445140836917</v>
      </c>
      <c r="AK594" s="412">
        <f>'Physical Stats'!AV22</f>
        <v>0.76475192735912456</v>
      </c>
      <c r="AL594" s="412">
        <f>'Physical Stats'!AW22</f>
        <v>0.62434982206774814</v>
      </c>
      <c r="AM594" s="412">
        <f>'Physical Stats'!AX22</f>
        <v>0.48900007850765181</v>
      </c>
      <c r="AN594" s="412">
        <f>'Physical Stats'!AY22</f>
        <v>0.37603778238170987</v>
      </c>
      <c r="AO594" s="412">
        <f>'Physical Stats'!AZ22</f>
        <v>0.24449354521561087</v>
      </c>
      <c r="AP594" s="412">
        <f>'Physical Stats'!BA22</f>
        <v>0.10441887266131157</v>
      </c>
      <c r="AQ594" s="412">
        <f>'Physical Stats'!BB22</f>
        <v>1.4465753197401378E-2</v>
      </c>
      <c r="AR594" s="413">
        <f>'Physical Stats'!BC22</f>
        <v>9.8672048474146286E-4</v>
      </c>
      <c r="AT594" s="417" t="str">
        <f>'Physical Stats'!I22</f>
        <v>Area i</v>
      </c>
      <c r="AU594" s="414"/>
    </row>
    <row r="595" spans="2:47" ht="20.100000000000001" customHeight="1" x14ac:dyDescent="0.2">
      <c r="B595" s="410">
        <f>IF('Physical Data'!J23="","",'Physical Data'!J23)</f>
        <v>15</v>
      </c>
      <c r="C595" s="411">
        <f>'Physical Stats'!N23</f>
        <v>0</v>
      </c>
      <c r="D595" s="412">
        <f>'Physical Stats'!O23</f>
        <v>0</v>
      </c>
      <c r="E595" s="412">
        <f>'Physical Stats'!P23</f>
        <v>0</v>
      </c>
      <c r="F595" s="412">
        <f>'Physical Stats'!Q23</f>
        <v>0</v>
      </c>
      <c r="G595" s="412">
        <f>'Physical Stats'!R23</f>
        <v>0</v>
      </c>
      <c r="H595" s="412">
        <f>'Physical Stats'!S23</f>
        <v>0</v>
      </c>
      <c r="I595" s="412">
        <f>'Physical Stats'!T23</f>
        <v>0</v>
      </c>
      <c r="J595" s="412">
        <f>'Physical Stats'!U23</f>
        <v>0</v>
      </c>
      <c r="K595" s="412">
        <f>'Physical Stats'!V23</f>
        <v>0</v>
      </c>
      <c r="L595" s="412">
        <f>'Physical Stats'!W23</f>
        <v>0</v>
      </c>
      <c r="M595" s="412">
        <f>'Physical Stats'!X23</f>
        <v>0</v>
      </c>
      <c r="N595" s="412">
        <f>'Physical Stats'!Y23</f>
        <v>0</v>
      </c>
      <c r="O595" s="412">
        <f>'Physical Stats'!Z23</f>
        <v>0</v>
      </c>
      <c r="P595" s="412">
        <f>'Physical Stats'!AA23</f>
        <v>0</v>
      </c>
      <c r="Q595" s="412">
        <f>'Physical Stats'!AB23</f>
        <v>0</v>
      </c>
      <c r="R595" s="412">
        <f>'Physical Stats'!AC23</f>
        <v>9.6734659984467924E-2</v>
      </c>
      <c r="S595" s="412">
        <f>'Physical Stats'!AD23</f>
        <v>1.4037036448832723</v>
      </c>
      <c r="T595" s="412">
        <f>'Physical Stats'!AE23</f>
        <v>2.6841752770471512</v>
      </c>
      <c r="U595" s="412">
        <f>'Physical Stats'!AF23</f>
        <v>3.3024103408582839</v>
      </c>
      <c r="V595" s="412">
        <f>'Physical Stats'!AG23</f>
        <v>4.5734554720492069</v>
      </c>
      <c r="W595" s="412">
        <f>'Physical Stats'!AH23</f>
        <v>6.3234506526749596</v>
      </c>
      <c r="X595" s="412">
        <f>'Physical Stats'!AI23</f>
        <v>8.3066058573663248</v>
      </c>
      <c r="Y595" s="412">
        <f>'Physical Stats'!AJ23</f>
        <v>9.5508709857931482</v>
      </c>
      <c r="Z595" s="412">
        <f>'Physical Stats'!AK23</f>
        <v>10.443001077874358</v>
      </c>
      <c r="AA595" s="412">
        <f>'Physical Stats'!AL23</f>
        <v>10.897251124759775</v>
      </c>
      <c r="AB595" s="412">
        <f>'Physical Stats'!AM23</f>
        <v>10.166251049309603</v>
      </c>
      <c r="AC595" s="412">
        <f>'Physical Stats'!AN23</f>
        <v>8.6199458897077168</v>
      </c>
      <c r="AD595" s="412">
        <f>'Physical Stats'!AO23</f>
        <v>6.7442456961073205</v>
      </c>
      <c r="AE595" s="412">
        <f>'Physical Stats'!AP23</f>
        <v>4.8571305013287249</v>
      </c>
      <c r="AF595" s="412">
        <f>'Physical Stats'!AQ23</f>
        <v>3.3614603469531303</v>
      </c>
      <c r="AG595" s="412">
        <f>'Physical Stats'!AR23</f>
        <v>2.3383002413476599</v>
      </c>
      <c r="AH595" s="412">
        <f>'Physical Stats'!AS23</f>
        <v>1.6727951726575541</v>
      </c>
      <c r="AI595" s="412">
        <f>'Physical Stats'!AT23</f>
        <v>1.2505401290744995</v>
      </c>
      <c r="AJ595" s="412">
        <f>'Physical Stats'!AU23</f>
        <v>0.97096310021795651</v>
      </c>
      <c r="AK595" s="412">
        <f>'Physical Stats'!AV23</f>
        <v>0.76182757863203365</v>
      </c>
      <c r="AL595" s="412">
        <f>'Physical Stats'!AW23</f>
        <v>0.59516806143027157</v>
      </c>
      <c r="AM595" s="412">
        <f>'Physical Stats'!AX23</f>
        <v>0.44381954580883448</v>
      </c>
      <c r="AN595" s="412">
        <f>'Physical Stats'!AY23</f>
        <v>0.32861453391794915</v>
      </c>
      <c r="AO595" s="412">
        <f>'Physical Stats'!AZ23</f>
        <v>0.20790052145845234</v>
      </c>
      <c r="AP595" s="412">
        <f>'Physical Stats'!BA23</f>
        <v>8.6709158949685866E-2</v>
      </c>
      <c r="AQ595" s="412">
        <f>'Physical Stats'!BB23</f>
        <v>1.1859351224062939E-2</v>
      </c>
      <c r="AR595" s="413">
        <f>'Physical Stats'!BC23</f>
        <v>8.1002858360710043E-4</v>
      </c>
      <c r="AT595" s="417" t="str">
        <f>'Physical Stats'!I23</f>
        <v>Area i</v>
      </c>
      <c r="AU595" s="414"/>
    </row>
    <row r="596" spans="2:47" ht="20.100000000000001" customHeight="1" x14ac:dyDescent="0.2">
      <c r="B596" s="410">
        <f>IF('Physical Data'!J24="","",'Physical Data'!J24)</f>
        <v>16</v>
      </c>
      <c r="C596" s="411">
        <f>'Physical Stats'!N24</f>
        <v>0</v>
      </c>
      <c r="D596" s="412">
        <f>'Physical Stats'!O24</f>
        <v>0</v>
      </c>
      <c r="E596" s="412">
        <f>'Physical Stats'!P24</f>
        <v>0</v>
      </c>
      <c r="F596" s="412">
        <f>'Physical Stats'!Q24</f>
        <v>0</v>
      </c>
      <c r="G596" s="412">
        <f>'Physical Stats'!R24</f>
        <v>0</v>
      </c>
      <c r="H596" s="412">
        <f>'Physical Stats'!S24</f>
        <v>0</v>
      </c>
      <c r="I596" s="412">
        <f>'Physical Stats'!T24</f>
        <v>0</v>
      </c>
      <c r="J596" s="412">
        <f>'Physical Stats'!U24</f>
        <v>0</v>
      </c>
      <c r="K596" s="412">
        <f>'Physical Stats'!V24</f>
        <v>0.119047619047619</v>
      </c>
      <c r="L596" s="412">
        <f>'Physical Stats'!W24</f>
        <v>0.119047619047619</v>
      </c>
      <c r="M596" s="412">
        <f>'Physical Stats'!X24</f>
        <v>0.17857142857142849</v>
      </c>
      <c r="N596" s="412">
        <f>'Physical Stats'!Y24</f>
        <v>0.238095238095238</v>
      </c>
      <c r="O596" s="412">
        <f>'Physical Stats'!Z24</f>
        <v>3.1290866633979023E-3</v>
      </c>
      <c r="P596" s="412">
        <f>'Physical Stats'!AA24</f>
        <v>0.40377378807513292</v>
      </c>
      <c r="Q596" s="412">
        <f>'Physical Stats'!AB24</f>
        <v>0.60688676783394879</v>
      </c>
      <c r="R596" s="412">
        <f>'Physical Stats'!AC24</f>
        <v>0.53875051026165388</v>
      </c>
      <c r="S596" s="412">
        <f>'Physical Stats'!AD24</f>
        <v>2.3129291672604699</v>
      </c>
      <c r="T596" s="412">
        <f>'Physical Stats'!AE24</f>
        <v>3.2414163156612545</v>
      </c>
      <c r="U596" s="412">
        <f>'Physical Stats'!AF24</f>
        <v>4.3919963501310288</v>
      </c>
      <c r="V596" s="412">
        <f>'Physical Stats'!AG24</f>
        <v>6.080570546506662</v>
      </c>
      <c r="W596" s="412">
        <f>'Physical Stats'!AH24</f>
        <v>7.4016303082300432</v>
      </c>
      <c r="X596" s="412">
        <f>'Physical Stats'!AI24</f>
        <v>8.0261210509300636</v>
      </c>
      <c r="Y596" s="412">
        <f>'Physical Stats'!AJ24</f>
        <v>8.1418251295268451</v>
      </c>
      <c r="Z596" s="412">
        <f>'Physical Stats'!AK24</f>
        <v>8.3563247284686906</v>
      </c>
      <c r="AA596" s="412">
        <f>'Physical Stats'!AL24</f>
        <v>8.466852920550112</v>
      </c>
      <c r="AB596" s="412">
        <f>'Physical Stats'!AM24</f>
        <v>7.8195359553610384</v>
      </c>
      <c r="AC596" s="412">
        <f>'Physical Stats'!AN24</f>
        <v>6.7780965912516731</v>
      </c>
      <c r="AD596" s="412">
        <f>'Physical Stats'!AO24</f>
        <v>5.6111080361909709</v>
      </c>
      <c r="AE596" s="412">
        <f>'Physical Stats'!AP24</f>
        <v>4.4812977779363949</v>
      </c>
      <c r="AF596" s="412">
        <f>'Physical Stats'!AQ24</f>
        <v>3.6313165422801421</v>
      </c>
      <c r="AG596" s="412">
        <f>'Physical Stats'!AR24</f>
        <v>2.9528680933220799</v>
      </c>
      <c r="AH596" s="412">
        <f>'Physical Stats'!AS24</f>
        <v>2.3228140177072754</v>
      </c>
      <c r="AI596" s="412">
        <f>'Physical Stats'!AT24</f>
        <v>1.8112986712696455</v>
      </c>
      <c r="AJ596" s="412">
        <f>'Physical Stats'!AU24</f>
        <v>1.470776335777165</v>
      </c>
      <c r="AK596" s="412">
        <f>'Physical Stats'!AV24</f>
        <v>1.2407788808584179</v>
      </c>
      <c r="AL596" s="412">
        <f>'Physical Stats'!AW24</f>
        <v>1.0601523628999336</v>
      </c>
      <c r="AM596" s="412">
        <f>'Physical Stats'!AX24</f>
        <v>0.85966673334027888</v>
      </c>
      <c r="AN596" s="412">
        <f>'Physical Stats'!AY24</f>
        <v>0.67644631141027634</v>
      </c>
      <c r="AO596" s="412">
        <f>'Physical Stats'!AZ24</f>
        <v>0.44353075591741692</v>
      </c>
      <c r="AP596" s="412">
        <f>'Physical Stats'!BA24</f>
        <v>0.18662829449107735</v>
      </c>
      <c r="AQ596" s="412">
        <f>'Physical Stats'!BB24</f>
        <v>2.4882039576453917E-2</v>
      </c>
      <c r="AR596" s="413">
        <f>'Physical Stats'!BC24</f>
        <v>1.8340255485280806E-3</v>
      </c>
      <c r="AT596" s="417" t="str">
        <f>'Physical Stats'!I24</f>
        <v>Area i</v>
      </c>
      <c r="AU596" s="414"/>
    </row>
    <row r="597" spans="2:47" ht="20.100000000000001" customHeight="1" x14ac:dyDescent="0.2">
      <c r="B597" s="410">
        <f>IF('Physical Data'!J25="","",'Physical Data'!J25)</f>
        <v>17</v>
      </c>
      <c r="C597" s="411">
        <f>'Physical Stats'!N25</f>
        <v>0</v>
      </c>
      <c r="D597" s="412">
        <f>'Physical Stats'!O25</f>
        <v>0</v>
      </c>
      <c r="E597" s="412">
        <f>'Physical Stats'!P25</f>
        <v>0</v>
      </c>
      <c r="F597" s="412">
        <f>'Physical Stats'!Q25</f>
        <v>0</v>
      </c>
      <c r="G597" s="412">
        <f>'Physical Stats'!R25</f>
        <v>0</v>
      </c>
      <c r="H597" s="412">
        <f>'Physical Stats'!S25</f>
        <v>0</v>
      </c>
      <c r="I597" s="412">
        <f>'Physical Stats'!T25</f>
        <v>0</v>
      </c>
      <c r="J597" s="412">
        <f>'Physical Stats'!U25</f>
        <v>0</v>
      </c>
      <c r="K597" s="412">
        <f>'Physical Stats'!V25</f>
        <v>0</v>
      </c>
      <c r="L597" s="412">
        <f>'Physical Stats'!W25</f>
        <v>0</v>
      </c>
      <c r="M597" s="412">
        <f>'Physical Stats'!X25</f>
        <v>0</v>
      </c>
      <c r="N597" s="412">
        <f>'Physical Stats'!Y25</f>
        <v>0.12853470437017994</v>
      </c>
      <c r="O597" s="412">
        <f>'Physical Stats'!Z25</f>
        <v>0</v>
      </c>
      <c r="P597" s="412">
        <f>'Physical Stats'!AA25</f>
        <v>0</v>
      </c>
      <c r="Q597" s="412">
        <f>'Physical Stats'!AB25</f>
        <v>0</v>
      </c>
      <c r="R597" s="412">
        <f>'Physical Stats'!AC25</f>
        <v>0.11278572467527145</v>
      </c>
      <c r="S597" s="412">
        <f>'Physical Stats'!AD25</f>
        <v>1.604100947376712</v>
      </c>
      <c r="T597" s="412">
        <f>'Physical Stats'!AE25</f>
        <v>2.7117856508442801</v>
      </c>
      <c r="U597" s="412">
        <f>'Physical Stats'!AF25</f>
        <v>3.2032282944583517</v>
      </c>
      <c r="V597" s="412">
        <f>'Physical Stats'!AG25</f>
        <v>4.474013131297081</v>
      </c>
      <c r="W597" s="412">
        <f>'Physical Stats'!AH25</f>
        <v>6.2478007369337094</v>
      </c>
      <c r="X597" s="412">
        <f>'Physical Stats'!AI25</f>
        <v>8.1885285348038632</v>
      </c>
      <c r="Y597" s="412">
        <f>'Physical Stats'!AJ25</f>
        <v>9.4052129844971866</v>
      </c>
      <c r="Z597" s="412">
        <f>'Physical Stats'!AK25</f>
        <v>10.183246861178359</v>
      </c>
      <c r="AA597" s="412">
        <f>'Physical Stats'!AL25</f>
        <v>10.557864827178744</v>
      </c>
      <c r="AB597" s="412">
        <f>'Physical Stats'!AM25</f>
        <v>9.8833527453943173</v>
      </c>
      <c r="AC597" s="412">
        <f>'Physical Stats'!AN25</f>
        <v>8.4420972590845</v>
      </c>
      <c r="AD597" s="412">
        <f>'Physical Stats'!AO25</f>
        <v>6.6688439659293675</v>
      </c>
      <c r="AE597" s="412">
        <f>'Physical Stats'!AP25</f>
        <v>4.8712370094819972</v>
      </c>
      <c r="AF597" s="412">
        <f>'Physical Stats'!AQ25</f>
        <v>3.4336967426697043</v>
      </c>
      <c r="AG597" s="412">
        <f>'Physical Stats'!AR25</f>
        <v>2.4169799875709579</v>
      </c>
      <c r="AH597" s="412">
        <f>'Physical Stats'!AS25</f>
        <v>1.7297892198937699</v>
      </c>
      <c r="AI597" s="412">
        <f>'Physical Stats'!AT25</f>
        <v>1.3100493138670013</v>
      </c>
      <c r="AJ597" s="412">
        <f>'Physical Stats'!AU25</f>
        <v>1.0712166282116253</v>
      </c>
      <c r="AK597" s="412">
        <f>'Physical Stats'!AV25</f>
        <v>0.91664352281623407</v>
      </c>
      <c r="AL597" s="412">
        <f>'Physical Stats'!AW25</f>
        <v>0.79054577718251395</v>
      </c>
      <c r="AM597" s="412">
        <f>'Physical Stats'!AX25</f>
        <v>0.64421256922376946</v>
      </c>
      <c r="AN597" s="412">
        <f>'Physical Stats'!AY25</f>
        <v>0.50762681887143324</v>
      </c>
      <c r="AO597" s="412">
        <f>'Physical Stats'!AZ25</f>
        <v>0.33384043587029583</v>
      </c>
      <c r="AP597" s="412">
        <f>'Physical Stats'!BA25</f>
        <v>0.14207883221236567</v>
      </c>
      <c r="AQ597" s="412">
        <f>'Physical Stats'!BB25</f>
        <v>1.931190070396668E-2</v>
      </c>
      <c r="AR597" s="413">
        <f>'Physical Stats'!BC25</f>
        <v>1.3748734024518316E-3</v>
      </c>
      <c r="AT597" s="417" t="str">
        <f>'Physical Stats'!I25</f>
        <v>Area i</v>
      </c>
      <c r="AU597" s="414"/>
    </row>
    <row r="598" spans="2:47" ht="20.100000000000001" customHeight="1" x14ac:dyDescent="0.2">
      <c r="B598" s="410">
        <f>IF('Physical Data'!J26="","",'Physical Data'!J26)</f>
        <v>18</v>
      </c>
      <c r="C598" s="411">
        <f>'Physical Stats'!N26</f>
        <v>0</v>
      </c>
      <c r="D598" s="412">
        <f>'Physical Stats'!O26</f>
        <v>0</v>
      </c>
      <c r="E598" s="412">
        <f>'Physical Stats'!P26</f>
        <v>0</v>
      </c>
      <c r="F598" s="412">
        <f>'Physical Stats'!Q26</f>
        <v>0</v>
      </c>
      <c r="G598" s="412">
        <f>'Physical Stats'!R26</f>
        <v>0</v>
      </c>
      <c r="H598" s="412">
        <f>'Physical Stats'!S26</f>
        <v>0</v>
      </c>
      <c r="I598" s="412">
        <f>'Physical Stats'!T26</f>
        <v>0</v>
      </c>
      <c r="J598" s="412">
        <f>'Physical Stats'!U26</f>
        <v>0</v>
      </c>
      <c r="K598" s="412">
        <f>'Physical Stats'!V26</f>
        <v>0</v>
      </c>
      <c r="L598" s="412">
        <f>'Physical Stats'!W26</f>
        <v>0</v>
      </c>
      <c r="M598" s="412">
        <f>'Physical Stats'!X26</f>
        <v>0.18181818181818188</v>
      </c>
      <c r="N598" s="412">
        <f>'Physical Stats'!Y26</f>
        <v>0.18181818181818188</v>
      </c>
      <c r="O598" s="412">
        <f>'Physical Stats'!Z26</f>
        <v>0</v>
      </c>
      <c r="P598" s="412">
        <f>'Physical Stats'!AA26</f>
        <v>0</v>
      </c>
      <c r="Q598" s="412">
        <f>'Physical Stats'!AB26</f>
        <v>0</v>
      </c>
      <c r="R598" s="412">
        <f>'Physical Stats'!AC26</f>
        <v>3.4804578102196518E-2</v>
      </c>
      <c r="S598" s="412">
        <f>'Physical Stats'!AD26</f>
        <v>1.0741622648794009</v>
      </c>
      <c r="T598" s="412">
        <f>'Physical Stats'!AE26</f>
        <v>2.528302770891306</v>
      </c>
      <c r="U598" s="412">
        <f>'Physical Stats'!AF26</f>
        <v>3.5596139240915909</v>
      </c>
      <c r="V598" s="412">
        <f>'Physical Stats'!AG26</f>
        <v>4.9790087370957652</v>
      </c>
      <c r="W598" s="412">
        <f>'Physical Stats'!AH26</f>
        <v>6.5326535945722783</v>
      </c>
      <c r="X598" s="412">
        <f>'Physical Stats'!AI26</f>
        <v>8.303316428793039</v>
      </c>
      <c r="Y598" s="412">
        <f>'Physical Stats'!AJ26</f>
        <v>9.3857908578108589</v>
      </c>
      <c r="Z598" s="412">
        <f>'Physical Stats'!AK26</f>
        <v>9.9721758023194198</v>
      </c>
      <c r="AA598" s="412">
        <f>'Physical Stats'!AL26</f>
        <v>10.194793343038247</v>
      </c>
      <c r="AB598" s="412">
        <f>'Physical Stats'!AM26</f>
        <v>9.6073671984668003</v>
      </c>
      <c r="AC598" s="412">
        <f>'Physical Stats'!AN26</f>
        <v>8.3345275215872796</v>
      </c>
      <c r="AD598" s="412">
        <f>'Physical Stats'!AO26</f>
        <v>6.6152322177418439</v>
      </c>
      <c r="AE598" s="412">
        <f>'Physical Stats'!AP26</f>
        <v>4.7526099961485535</v>
      </c>
      <c r="AF598" s="412">
        <f>'Physical Stats'!AQ26</f>
        <v>3.2266241948881023</v>
      </c>
      <c r="AG598" s="412">
        <f>'Physical Stats'!AR26</f>
        <v>2.1644456943688839</v>
      </c>
      <c r="AH598" s="412">
        <f>'Physical Stats'!AS26</f>
        <v>1.4999159451403776</v>
      </c>
      <c r="AI598" s="412">
        <f>'Physical Stats'!AT26</f>
        <v>1.178444180268938</v>
      </c>
      <c r="AJ598" s="412">
        <f>'Physical Stats'!AU26</f>
        <v>1.0817371198823766</v>
      </c>
      <c r="AK598" s="412">
        <f>'Physical Stats'!AV26</f>
        <v>1.0672998099194542</v>
      </c>
      <c r="AL598" s="412">
        <f>'Physical Stats'!AW26</f>
        <v>1.0420120993011674</v>
      </c>
      <c r="AM598" s="412">
        <f>'Physical Stats'!AX26</f>
        <v>0.93126926352139106</v>
      </c>
      <c r="AN598" s="412">
        <f>'Physical Stats'!AY26</f>
        <v>0.7761409159698206</v>
      </c>
      <c r="AO598" s="412">
        <f>'Physical Stats'!AZ26</f>
        <v>0.52866709011331059</v>
      </c>
      <c r="AP598" s="412">
        <f>'Physical Stats'!BA26</f>
        <v>0.23126996305961486</v>
      </c>
      <c r="AQ598" s="412">
        <f>'Physical Stats'!BB26</f>
        <v>3.192080265528921E-2</v>
      </c>
      <c r="AR598" s="413">
        <f>'Physical Stats'!BC26</f>
        <v>2.2573217363422329E-3</v>
      </c>
      <c r="AT598" s="417" t="str">
        <f>'Physical Stats'!I26</f>
        <v>Area i</v>
      </c>
      <c r="AU598" s="414"/>
    </row>
    <row r="599" spans="2:47" ht="20.100000000000001" customHeight="1" x14ac:dyDescent="0.2">
      <c r="B599" s="410">
        <f>IF('Physical Data'!J27="","",'Physical Data'!J27)</f>
        <v>19</v>
      </c>
      <c r="C599" s="411">
        <f>'Physical Stats'!N27</f>
        <v>0</v>
      </c>
      <c r="D599" s="412">
        <f>'Physical Stats'!O27</f>
        <v>0</v>
      </c>
      <c r="E599" s="412">
        <f>'Physical Stats'!P27</f>
        <v>0</v>
      </c>
      <c r="F599" s="412">
        <f>'Physical Stats'!Q27</f>
        <v>0</v>
      </c>
      <c r="G599" s="412">
        <f>'Physical Stats'!R27</f>
        <v>0</v>
      </c>
      <c r="H599" s="412">
        <f>'Physical Stats'!S27</f>
        <v>0</v>
      </c>
      <c r="I599" s="412">
        <f>'Physical Stats'!T27</f>
        <v>0</v>
      </c>
      <c r="J599" s="412">
        <f>'Physical Stats'!U27</f>
        <v>0</v>
      </c>
      <c r="K599" s="412">
        <f>'Physical Stats'!V27</f>
        <v>0</v>
      </c>
      <c r="L599" s="412">
        <f>'Physical Stats'!W27</f>
        <v>0</v>
      </c>
      <c r="M599" s="412">
        <f>'Physical Stats'!X27</f>
        <v>0</v>
      </c>
      <c r="N599" s="412">
        <f>'Physical Stats'!Y27</f>
        <v>0.19880715705765423</v>
      </c>
      <c r="O599" s="412">
        <f>'Physical Stats'!Z27</f>
        <v>1.5472146065254459E-2</v>
      </c>
      <c r="P599" s="412">
        <f>'Physical Stats'!AA27</f>
        <v>0.34826753219244883</v>
      </c>
      <c r="Q599" s="412">
        <f>'Physical Stats'!AB27</f>
        <v>0.75613632972814415</v>
      </c>
      <c r="R599" s="412">
        <f>'Physical Stats'!AC27</f>
        <v>0.93144309237270662</v>
      </c>
      <c r="S599" s="412">
        <f>'Physical Stats'!AD27</f>
        <v>2.660686180870008</v>
      </c>
      <c r="T599" s="412">
        <f>'Physical Stats'!AE27</f>
        <v>3.2769551473564471</v>
      </c>
      <c r="U599" s="412">
        <f>'Physical Stats'!AF27</f>
        <v>4.1066456128845612</v>
      </c>
      <c r="V599" s="412">
        <f>'Physical Stats'!AG27</f>
        <v>5.7038038342410715</v>
      </c>
      <c r="W599" s="412">
        <f>'Physical Stats'!AH27</f>
        <v>6.4706295358044983</v>
      </c>
      <c r="X599" s="412">
        <f>'Physical Stats'!AI27</f>
        <v>8.5664144180919006</v>
      </c>
      <c r="Y599" s="412">
        <f>'Physical Stats'!AJ27</f>
        <v>9.280235712381721</v>
      </c>
      <c r="Z599" s="412">
        <f>'Physical Stats'!AK27</f>
        <v>9.0872035946354668</v>
      </c>
      <c r="AA599" s="412">
        <f>'Physical Stats'!AL27</f>
        <v>9.2319153072069788</v>
      </c>
      <c r="AB599" s="412">
        <f>'Physical Stats'!AM27</f>
        <v>8.8316659971764278</v>
      </c>
      <c r="AC599" s="412">
        <f>'Physical Stats'!AN27</f>
        <v>7.8036905450710181</v>
      </c>
      <c r="AD599" s="412">
        <f>'Physical Stats'!AO27</f>
        <v>6.3246570016452939</v>
      </c>
      <c r="AE599" s="412">
        <f>'Physical Stats'!AP27</f>
        <v>4.6589952495928619</v>
      </c>
      <c r="AF599" s="412">
        <f>'Physical Stats'!AQ27</f>
        <v>3.2619018025429742</v>
      </c>
      <c r="AG599" s="412">
        <f>'Physical Stats'!AR27</f>
        <v>2.2696085993810589</v>
      </c>
      <c r="AH599" s="412">
        <f>'Physical Stats'!AS27</f>
        <v>1.6080897773912239</v>
      </c>
      <c r="AI599" s="412">
        <f>'Physical Stats'!AT27</f>
        <v>1.1928336964317061</v>
      </c>
      <c r="AJ599" s="412">
        <f>'Physical Stats'!AU27</f>
        <v>0.93069724487940719</v>
      </c>
      <c r="AK599" s="412">
        <f>'Physical Stats'!AV27</f>
        <v>0.74415586328024064</v>
      </c>
      <c r="AL599" s="412">
        <f>'Physical Stats'!AW27</f>
        <v>0.5979201866735786</v>
      </c>
      <c r="AM599" s="412">
        <f>'Physical Stats'!AX27</f>
        <v>0.45972016849718078</v>
      </c>
      <c r="AN599" s="412">
        <f>'Physical Stats'!AY27</f>
        <v>0.34846214449556223</v>
      </c>
      <c r="AO599" s="412">
        <f>'Physical Stats'!AZ27</f>
        <v>0.22418339306854371</v>
      </c>
      <c r="AP599" s="412">
        <f>'Physical Stats'!BA27</f>
        <v>9.4846118977111649E-2</v>
      </c>
      <c r="AQ599" s="412">
        <f>'Physical Stats'!BB27</f>
        <v>1.3063046452885561E-2</v>
      </c>
      <c r="AR599" s="413">
        <f>'Physical Stats'!BC27</f>
        <v>8.9356355409234969E-4</v>
      </c>
      <c r="AT599" s="417" t="str">
        <f>'Physical Stats'!I27</f>
        <v>Area i</v>
      </c>
      <c r="AU599" s="414"/>
    </row>
    <row r="600" spans="2:47" ht="20.100000000000001" customHeight="1" x14ac:dyDescent="0.2">
      <c r="B600" s="410">
        <f>IF('Physical Data'!J28="","",'Physical Data'!J28)</f>
        <v>20</v>
      </c>
      <c r="C600" s="411">
        <f>'Physical Stats'!N28</f>
        <v>0</v>
      </c>
      <c r="D600" s="412">
        <f>'Physical Stats'!O28</f>
        <v>0</v>
      </c>
      <c r="E600" s="412">
        <f>'Physical Stats'!P28</f>
        <v>0</v>
      </c>
      <c r="F600" s="412">
        <f>'Physical Stats'!Q28</f>
        <v>0</v>
      </c>
      <c r="G600" s="412">
        <f>'Physical Stats'!R28</f>
        <v>0</v>
      </c>
      <c r="H600" s="412">
        <f>'Physical Stats'!S28</f>
        <v>0</v>
      </c>
      <c r="I600" s="412">
        <f>'Physical Stats'!T28</f>
        <v>0</v>
      </c>
      <c r="J600" s="412">
        <f>'Physical Stats'!U28</f>
        <v>0</v>
      </c>
      <c r="K600" s="412">
        <f>'Physical Stats'!V28</f>
        <v>0</v>
      </c>
      <c r="L600" s="412">
        <f>'Physical Stats'!W28</f>
        <v>0</v>
      </c>
      <c r="M600" s="412">
        <f>'Physical Stats'!X28</f>
        <v>0</v>
      </c>
      <c r="N600" s="412">
        <f>'Physical Stats'!Y28</f>
        <v>0.15847860538827252</v>
      </c>
      <c r="O600" s="412">
        <f>'Physical Stats'!Z28</f>
        <v>0</v>
      </c>
      <c r="P600" s="412">
        <f>'Physical Stats'!AA28</f>
        <v>0</v>
      </c>
      <c r="Q600" s="412">
        <f>'Physical Stats'!AB28</f>
        <v>0</v>
      </c>
      <c r="R600" s="412">
        <f>'Physical Stats'!AC28</f>
        <v>1.9010045253365457E-2</v>
      </c>
      <c r="S600" s="412">
        <f>'Physical Stats'!AD28</f>
        <v>0.92293618994339721</v>
      </c>
      <c r="T600" s="412">
        <f>'Physical Stats'!AE28</f>
        <v>2.3738315881659853</v>
      </c>
      <c r="U600" s="412">
        <f>'Physical Stats'!AF28</f>
        <v>2.9709004195855107</v>
      </c>
      <c r="V600" s="412">
        <f>'Physical Stats'!AG28</f>
        <v>4.0758396831619637</v>
      </c>
      <c r="W600" s="412">
        <f>'Physical Stats'!AH28</f>
        <v>5.2756150629009024</v>
      </c>
      <c r="X600" s="412">
        <f>'Physical Stats'!AI28</f>
        <v>7.0958122017373633</v>
      </c>
      <c r="Y600" s="412">
        <f>'Physical Stats'!AJ28</f>
        <v>8.6957223752133821</v>
      </c>
      <c r="Z600" s="412">
        <f>'Physical Stats'!AK28</f>
        <v>9.9577655726600725</v>
      </c>
      <c r="AA600" s="412">
        <f>'Physical Stats'!AL28</f>
        <v>10.781118515752674</v>
      </c>
      <c r="AB600" s="412">
        <f>'Physical Stats'!AM28</f>
        <v>10.456433946240736</v>
      </c>
      <c r="AC600" s="412">
        <f>'Physical Stats'!AN28</f>
        <v>9.2402579355203009</v>
      </c>
      <c r="AD600" s="412">
        <f>'Physical Stats'!AO28</f>
        <v>7.5133194170903943</v>
      </c>
      <c r="AE600" s="412">
        <f>'Physical Stats'!AP28</f>
        <v>5.5735953582660187</v>
      </c>
      <c r="AF600" s="412">
        <f>'Physical Stats'!AQ28</f>
        <v>3.9113508060798869</v>
      </c>
      <c r="AG600" s="412">
        <f>'Physical Stats'!AR28</f>
        <v>2.6718518201325168</v>
      </c>
      <c r="AH600" s="412">
        <f>'Physical Stats'!AS28</f>
        <v>1.8206331134019174</v>
      </c>
      <c r="AI600" s="412">
        <f>'Physical Stats'!AT28</f>
        <v>1.3376598241777358</v>
      </c>
      <c r="AJ600" s="412">
        <f>'Physical Stats'!AU28</f>
        <v>1.1147786437503158</v>
      </c>
      <c r="AK600" s="412">
        <f>'Physical Stats'!AV28</f>
        <v>1.010604018956726</v>
      </c>
      <c r="AL600" s="412">
        <f>'Physical Stats'!AW28</f>
        <v>0.92793891488077274</v>
      </c>
      <c r="AM600" s="412">
        <f>'Physical Stats'!AX28</f>
        <v>0.79510944576620413</v>
      </c>
      <c r="AN600" s="412">
        <f>'Physical Stats'!AY28</f>
        <v>0.64768115200402276</v>
      </c>
      <c r="AO600" s="412">
        <f>'Physical Stats'!AZ28</f>
        <v>0.43473965918102181</v>
      </c>
      <c r="AP600" s="412">
        <f>'Physical Stats'!BA28</f>
        <v>0.18908649550420401</v>
      </c>
      <c r="AQ600" s="412">
        <f>'Physical Stats'!BB28</f>
        <v>2.609068820266499E-2</v>
      </c>
      <c r="AR600" s="413">
        <f>'Physical Stats'!BC28</f>
        <v>1.8385010816804395E-3</v>
      </c>
      <c r="AT600" s="417" t="str">
        <f>'Physical Stats'!I28</f>
        <v>Area i</v>
      </c>
      <c r="AU600" s="414"/>
    </row>
    <row r="601" spans="2:47" ht="20.100000000000001" customHeight="1" x14ac:dyDescent="0.2">
      <c r="B601" s="410">
        <f>IF('Physical Data'!J29="","",'Physical Data'!J29)</f>
        <v>21</v>
      </c>
      <c r="C601" s="411">
        <f>'Physical Stats'!N29</f>
        <v>0</v>
      </c>
      <c r="D601" s="412">
        <f>'Physical Stats'!O29</f>
        <v>0</v>
      </c>
      <c r="E601" s="412">
        <f>'Physical Stats'!P29</f>
        <v>0</v>
      </c>
      <c r="F601" s="412">
        <f>'Physical Stats'!Q29</f>
        <v>0</v>
      </c>
      <c r="G601" s="412">
        <f>'Physical Stats'!R29</f>
        <v>0</v>
      </c>
      <c r="H601" s="412">
        <f>'Physical Stats'!S29</f>
        <v>0</v>
      </c>
      <c r="I601" s="412">
        <f>'Physical Stats'!T29</f>
        <v>0</v>
      </c>
      <c r="J601" s="412">
        <f>'Physical Stats'!U29</f>
        <v>0</v>
      </c>
      <c r="K601" s="412">
        <f>'Physical Stats'!V29</f>
        <v>0</v>
      </c>
      <c r="L601" s="412">
        <f>'Physical Stats'!W29</f>
        <v>0</v>
      </c>
      <c r="M601" s="412">
        <f>'Physical Stats'!X29</f>
        <v>0</v>
      </c>
      <c r="N601" s="412">
        <f>'Physical Stats'!Y29</f>
        <v>0.31397174254317106</v>
      </c>
      <c r="O601" s="412">
        <f>'Physical Stats'!Z29</f>
        <v>0.48278234145684129</v>
      </c>
      <c r="P601" s="412">
        <f>'Physical Stats'!AA29</f>
        <v>1.227276627897147</v>
      </c>
      <c r="Q601" s="412">
        <f>'Physical Stats'!AB29</f>
        <v>2.8154664299430263</v>
      </c>
      <c r="R601" s="412">
        <f>'Physical Stats'!AC29</f>
        <v>4.7753679886940779</v>
      </c>
      <c r="S601" s="412">
        <f>'Physical Stats'!AD29</f>
        <v>8.6777841513560094</v>
      </c>
      <c r="T601" s="412">
        <f>'Physical Stats'!AE29</f>
        <v>7.7339975712424884</v>
      </c>
      <c r="U601" s="412">
        <f>'Physical Stats'!AF29</f>
        <v>6.4860843116340803</v>
      </c>
      <c r="V601" s="412">
        <f>'Physical Stats'!AG29</f>
        <v>6.9702751631343638</v>
      </c>
      <c r="W601" s="412">
        <f>'Physical Stats'!AH29</f>
        <v>7.6663768199350262</v>
      </c>
      <c r="X601" s="412">
        <f>'Physical Stats'!AI29</f>
        <v>8.1826610227855525</v>
      </c>
      <c r="Y601" s="412">
        <f>'Physical Stats'!AJ29</f>
        <v>8.0896249777586977</v>
      </c>
      <c r="Z601" s="412">
        <f>'Physical Stats'!AK29</f>
        <v>7.5808856797601951</v>
      </c>
      <c r="AA601" s="412">
        <f>'Physical Stats'!AL29</f>
        <v>6.939485416643663</v>
      </c>
      <c r="AB601" s="412">
        <f>'Physical Stats'!AM29</f>
        <v>5.9063668963599376</v>
      </c>
      <c r="AC601" s="412">
        <f>'Physical Stats'!AN29</f>
        <v>4.6324582221994994</v>
      </c>
      <c r="AD601" s="412">
        <f>'Physical Stats'!AO29</f>
        <v>3.3511746786034968</v>
      </c>
      <c r="AE601" s="412">
        <f>'Physical Stats'!AP29</f>
        <v>2.2589871882520121</v>
      </c>
      <c r="AF601" s="412">
        <f>'Physical Stats'!AQ29</f>
        <v>1.5094910766545349</v>
      </c>
      <c r="AG601" s="412">
        <f>'Physical Stats'!AR29</f>
        <v>1.0347498600734271</v>
      </c>
      <c r="AH601" s="412">
        <f>'Physical Stats'!AS29</f>
        <v>0.73108727724464473</v>
      </c>
      <c r="AI601" s="412">
        <f>'Physical Stats'!AT29</f>
        <v>0.55470153808204359</v>
      </c>
      <c r="AJ601" s="412">
        <f>'Physical Stats'!AU29</f>
        <v>0.46450241728788122</v>
      </c>
      <c r="AK601" s="412">
        <f>'Physical Stats'!AV29</f>
        <v>0.41364782484911894</v>
      </c>
      <c r="AL601" s="412">
        <f>'Physical Stats'!AW29</f>
        <v>0.37255893316248584</v>
      </c>
      <c r="AM601" s="412">
        <f>'Physical Stats'!AX29</f>
        <v>0.31570709156427862</v>
      </c>
      <c r="AN601" s="412">
        <f>'Physical Stats'!AY29</f>
        <v>0.25556556476169939</v>
      </c>
      <c r="AO601" s="412">
        <f>'Physical Stats'!AZ29</f>
        <v>0.171398367015829</v>
      </c>
      <c r="AP601" s="412">
        <f>'Physical Stats'!BA29</f>
        <v>7.452258888248417E-2</v>
      </c>
      <c r="AQ601" s="412">
        <f>'Physical Stats'!BB29</f>
        <v>1.0320659677155479E-2</v>
      </c>
      <c r="AR601" s="413">
        <f>'Physical Stats'!BC29</f>
        <v>7.1957054510573507E-4</v>
      </c>
      <c r="AT601" s="417" t="str">
        <f>'Physical Stats'!I29</f>
        <v>Area i</v>
      </c>
      <c r="AU601" s="414"/>
    </row>
    <row r="602" spans="2:47" ht="20.100000000000001" customHeight="1" x14ac:dyDescent="0.2">
      <c r="B602" s="410">
        <f>IF('Physical Data'!J30="","",'Physical Data'!J30)</f>
        <v>22</v>
      </c>
      <c r="C602" s="411">
        <f>'Physical Stats'!N30</f>
        <v>0</v>
      </c>
      <c r="D602" s="412">
        <f>'Physical Stats'!O30</f>
        <v>0</v>
      </c>
      <c r="E602" s="412">
        <f>'Physical Stats'!P30</f>
        <v>0</v>
      </c>
      <c r="F602" s="412">
        <f>'Physical Stats'!Q30</f>
        <v>0</v>
      </c>
      <c r="G602" s="412">
        <f>'Physical Stats'!R30</f>
        <v>0</v>
      </c>
      <c r="H602" s="412">
        <f>'Physical Stats'!S30</f>
        <v>0</v>
      </c>
      <c r="I602" s="412">
        <f>'Physical Stats'!T30</f>
        <v>0</v>
      </c>
      <c r="J602" s="412">
        <f>'Physical Stats'!U30</f>
        <v>0</v>
      </c>
      <c r="K602" s="412">
        <f>'Physical Stats'!V30</f>
        <v>0</v>
      </c>
      <c r="L602" s="412">
        <f>'Physical Stats'!W30</f>
        <v>0</v>
      </c>
      <c r="M602" s="412">
        <f>'Physical Stats'!X30</f>
        <v>0</v>
      </c>
      <c r="N602" s="412">
        <f>'Physical Stats'!Y30</f>
        <v>0.29910269192422739</v>
      </c>
      <c r="O602" s="412">
        <f>'Physical Stats'!Z30</f>
        <v>0</v>
      </c>
      <c r="P602" s="412">
        <f>'Physical Stats'!AA30</f>
        <v>0</v>
      </c>
      <c r="Q602" s="412">
        <f>'Physical Stats'!AB30</f>
        <v>5.4187942331732436E-5</v>
      </c>
      <c r="R602" s="412">
        <f>'Physical Stats'!AC30</f>
        <v>0.27596064941604437</v>
      </c>
      <c r="S602" s="412">
        <f>'Physical Stats'!AD30</f>
        <v>2.2260271714845432</v>
      </c>
      <c r="T602" s="412">
        <f>'Physical Stats'!AE30</f>
        <v>3.2897561055803091</v>
      </c>
      <c r="U602" s="412">
        <f>'Physical Stats'!AF30</f>
        <v>3.6672337156522912</v>
      </c>
      <c r="V602" s="412">
        <f>'Physical Stats'!AG30</f>
        <v>4.3385398734760834</v>
      </c>
      <c r="W602" s="412">
        <f>'Physical Stats'!AH30</f>
        <v>5.577523064718922</v>
      </c>
      <c r="X602" s="412">
        <f>'Physical Stats'!AI30</f>
        <v>7.1972042053817065</v>
      </c>
      <c r="Y602" s="412">
        <f>'Physical Stats'!AJ30</f>
        <v>8.6274984851025618</v>
      </c>
      <c r="Z602" s="412">
        <f>'Physical Stats'!AK30</f>
        <v>9.9269851727327598</v>
      </c>
      <c r="AA602" s="412">
        <f>'Physical Stats'!AL30</f>
        <v>10.778266425726105</v>
      </c>
      <c r="AB602" s="412">
        <f>'Physical Stats'!AM30</f>
        <v>10.345265379651618</v>
      </c>
      <c r="AC602" s="412">
        <f>'Physical Stats'!AN30</f>
        <v>9.0022991257784799</v>
      </c>
      <c r="AD602" s="412">
        <f>'Physical Stats'!AO30</f>
        <v>7.208879181779432</v>
      </c>
      <c r="AE602" s="412">
        <f>'Physical Stats'!AP30</f>
        <v>5.2658330991904023</v>
      </c>
      <c r="AF602" s="412">
        <f>'Physical Stats'!AQ30</f>
        <v>3.6299505608791955</v>
      </c>
      <c r="AG602" s="412">
        <f>'Physical Stats'!AR30</f>
        <v>2.4512016735704809</v>
      </c>
      <c r="AH602" s="412">
        <f>'Physical Stats'!AS30</f>
        <v>1.6696013856016494</v>
      </c>
      <c r="AI602" s="412">
        <f>'Physical Stats'!AT30</f>
        <v>1.1933201751014348</v>
      </c>
      <c r="AJ602" s="412">
        <f>'Physical Stats'!AU30</f>
        <v>0.90090289371093646</v>
      </c>
      <c r="AK602" s="412">
        <f>'Physical Stats'!AV30</f>
        <v>0.69718651967965695</v>
      </c>
      <c r="AL602" s="412">
        <f>'Physical Stats'!AW30</f>
        <v>0.53290833556098494</v>
      </c>
      <c r="AM602" s="412">
        <f>'Physical Stats'!AX30</f>
        <v>0.3812577700217657</v>
      </c>
      <c r="AN602" s="412">
        <f>'Physical Stats'!AY30</f>
        <v>0.27278517547695336</v>
      </c>
      <c r="AO602" s="412">
        <f>'Physical Stats'!AZ30</f>
        <v>0.16674588130757129</v>
      </c>
      <c r="AP602" s="412">
        <f>'Physical Stats'!BA30</f>
        <v>6.7936996731182114E-2</v>
      </c>
      <c r="AQ602" s="412">
        <f>'Physical Stats'!BB30</f>
        <v>9.1366760103972211E-3</v>
      </c>
      <c r="AR602" s="413">
        <f>'Physical Stats'!BC30</f>
        <v>6.374208100159794E-4</v>
      </c>
      <c r="AT602" s="417" t="str">
        <f>'Physical Stats'!I30</f>
        <v>Area i</v>
      </c>
      <c r="AU602" s="414"/>
    </row>
    <row r="603" spans="2:47" ht="20.100000000000001" customHeight="1" x14ac:dyDescent="0.2">
      <c r="B603" s="410">
        <f>IF('Physical Data'!J31="","",'Physical Data'!J31)</f>
        <v>23</v>
      </c>
      <c r="C603" s="411">
        <f>'Physical Stats'!N31</f>
        <v>0</v>
      </c>
      <c r="D603" s="412">
        <f>'Physical Stats'!O31</f>
        <v>0</v>
      </c>
      <c r="E603" s="412">
        <f>'Physical Stats'!P31</f>
        <v>0</v>
      </c>
      <c r="F603" s="412">
        <f>'Physical Stats'!Q31</f>
        <v>0</v>
      </c>
      <c r="G603" s="412">
        <f>'Physical Stats'!R31</f>
        <v>0</v>
      </c>
      <c r="H603" s="412">
        <f>'Physical Stats'!S31</f>
        <v>0</v>
      </c>
      <c r="I603" s="412">
        <f>'Physical Stats'!T31</f>
        <v>0</v>
      </c>
      <c r="J603" s="412">
        <f>'Physical Stats'!U31</f>
        <v>0</v>
      </c>
      <c r="K603" s="412">
        <f>'Physical Stats'!V31</f>
        <v>0</v>
      </c>
      <c r="L603" s="412">
        <f>'Physical Stats'!W31</f>
        <v>0</v>
      </c>
      <c r="M603" s="412">
        <f>'Physical Stats'!X31</f>
        <v>0</v>
      </c>
      <c r="N603" s="412">
        <f>'Physical Stats'!Y31</f>
        <v>0.17636684303350966</v>
      </c>
      <c r="O603" s="412">
        <f>'Physical Stats'!Z31</f>
        <v>0</v>
      </c>
      <c r="P603" s="412">
        <f>'Physical Stats'!AA31</f>
        <v>0</v>
      </c>
      <c r="Q603" s="412">
        <f>'Physical Stats'!AB31</f>
        <v>0</v>
      </c>
      <c r="R603" s="412">
        <f>'Physical Stats'!AC31</f>
        <v>0.18631129228639634</v>
      </c>
      <c r="S603" s="412">
        <f>'Physical Stats'!AD31</f>
        <v>2.0638432370744919</v>
      </c>
      <c r="T603" s="412">
        <f>'Physical Stats'!AE31</f>
        <v>3.4984583056656846</v>
      </c>
      <c r="U603" s="412">
        <f>'Physical Stats'!AF31</f>
        <v>4.5052742852821011</v>
      </c>
      <c r="V603" s="412">
        <f>'Physical Stats'!AG31</f>
        <v>6.1718345121814098</v>
      </c>
      <c r="W603" s="412">
        <f>'Physical Stats'!AH31</f>
        <v>7.8154502814029732</v>
      </c>
      <c r="X603" s="412">
        <f>'Physical Stats'!AI31</f>
        <v>9.0331486367736478</v>
      </c>
      <c r="Y603" s="412">
        <f>'Physical Stats'!AJ31</f>
        <v>9.2101658514786404</v>
      </c>
      <c r="Z603" s="412">
        <f>'Physical Stats'!AK31</f>
        <v>9.2372929185829538</v>
      </c>
      <c r="AA603" s="412">
        <f>'Physical Stats'!AL31</f>
        <v>9.5382710971522968</v>
      </c>
      <c r="AB603" s="412">
        <f>'Physical Stats'!AM31</f>
        <v>9.0950043391883248</v>
      </c>
      <c r="AC603" s="412">
        <f>'Physical Stats'!AN31</f>
        <v>7.7631027782217323</v>
      </c>
      <c r="AD603" s="412">
        <f>'Physical Stats'!AO31</f>
        <v>5.9842359943924919</v>
      </c>
      <c r="AE603" s="412">
        <f>'Physical Stats'!AP31</f>
        <v>4.18670718592608</v>
      </c>
      <c r="AF603" s="412">
        <f>'Physical Stats'!AQ31</f>
        <v>2.8282375700935662</v>
      </c>
      <c r="AG603" s="412">
        <f>'Physical Stats'!AR31</f>
        <v>1.954266855987441</v>
      </c>
      <c r="AH603" s="412">
        <f>'Physical Stats'!AS31</f>
        <v>1.4188429375793006</v>
      </c>
      <c r="AI603" s="412">
        <f>'Physical Stats'!AT31</f>
        <v>1.1159681103439711</v>
      </c>
      <c r="AJ603" s="412">
        <f>'Physical Stats'!AU31</f>
        <v>0.9543052648262863</v>
      </c>
      <c r="AK603" s="412">
        <f>'Physical Stats'!AV31</f>
        <v>0.85048271685015608</v>
      </c>
      <c r="AL603" s="412">
        <f>'Physical Stats'!AW31</f>
        <v>0.75871886144514344</v>
      </c>
      <c r="AM603" s="412">
        <f>'Physical Stats'!AX31</f>
        <v>0.63558892916733523</v>
      </c>
      <c r="AN603" s="412">
        <f>'Physical Stats'!AY31</f>
        <v>0.51072955277698873</v>
      </c>
      <c r="AO603" s="412">
        <f>'Physical Stats'!AZ31</f>
        <v>0.34018240561336455</v>
      </c>
      <c r="AP603" s="412">
        <f>'Physical Stats'!BA31</f>
        <v>0.14592675083044646</v>
      </c>
      <c r="AQ603" s="412">
        <f>'Physical Stats'!BB31</f>
        <v>1.9858909769024245E-2</v>
      </c>
      <c r="AR603" s="413">
        <f>'Physical Stats'!BC31</f>
        <v>1.4235760742370783E-3</v>
      </c>
      <c r="AT603" s="417" t="str">
        <f>'Physical Stats'!I31</f>
        <v>Area i</v>
      </c>
      <c r="AU603" s="414"/>
    </row>
    <row r="604" spans="2:47" ht="20.100000000000001" customHeight="1" x14ac:dyDescent="0.2">
      <c r="B604" s="410">
        <f>IF('Physical Data'!J32="","",'Physical Data'!J32)</f>
        <v>24</v>
      </c>
      <c r="C604" s="411">
        <f>'Physical Stats'!N32</f>
        <v>0</v>
      </c>
      <c r="D604" s="412">
        <f>'Physical Stats'!O32</f>
        <v>0</v>
      </c>
      <c r="E604" s="412">
        <f>'Physical Stats'!P32</f>
        <v>0</v>
      </c>
      <c r="F604" s="412">
        <f>'Physical Stats'!Q32</f>
        <v>0</v>
      </c>
      <c r="G604" s="412">
        <f>'Physical Stats'!R32</f>
        <v>0</v>
      </c>
      <c r="H604" s="412">
        <f>'Physical Stats'!S32</f>
        <v>0</v>
      </c>
      <c r="I604" s="412">
        <f>'Physical Stats'!T32</f>
        <v>0.48840048840048833</v>
      </c>
      <c r="J604" s="412">
        <f>'Physical Stats'!U32</f>
        <v>0.24420024420024417</v>
      </c>
      <c r="K604" s="412">
        <f>'Physical Stats'!V32</f>
        <v>0.12210012210012208</v>
      </c>
      <c r="L604" s="412">
        <f>'Physical Stats'!W32</f>
        <v>0.12210012210012208</v>
      </c>
      <c r="M604" s="412">
        <f>'Physical Stats'!X32</f>
        <v>0.12210012210012208</v>
      </c>
      <c r="N604" s="412">
        <f>'Physical Stats'!Y32</f>
        <v>0.12210012210012208</v>
      </c>
      <c r="O604" s="412">
        <f>'Physical Stats'!Z32</f>
        <v>0</v>
      </c>
      <c r="P604" s="412">
        <f>'Physical Stats'!AA32</f>
        <v>0</v>
      </c>
      <c r="Q604" s="412">
        <f>'Physical Stats'!AB32</f>
        <v>0</v>
      </c>
      <c r="R604" s="412">
        <f>'Physical Stats'!AC32</f>
        <v>8.3075700424268553E-2</v>
      </c>
      <c r="S604" s="412">
        <f>'Physical Stats'!AD32</f>
        <v>1.3276736130007039</v>
      </c>
      <c r="T604" s="412">
        <f>'Physical Stats'!AE32</f>
        <v>2.2467775597903046</v>
      </c>
      <c r="U604" s="412">
        <f>'Physical Stats'!AF32</f>
        <v>2.390254045494967</v>
      </c>
      <c r="V604" s="412">
        <f>'Physical Stats'!AG32</f>
        <v>3.2151524677292915</v>
      </c>
      <c r="W604" s="412">
        <f>'Physical Stats'!AH32</f>
        <v>4.6787756072534572</v>
      </c>
      <c r="X604" s="412">
        <f>'Physical Stats'!AI32</f>
        <v>6.7820322307927521</v>
      </c>
      <c r="Y604" s="412">
        <f>'Physical Stats'!AJ32</f>
        <v>8.7667836977744695</v>
      </c>
      <c r="Z604" s="412">
        <f>'Physical Stats'!AK32</f>
        <v>10.302204347546089</v>
      </c>
      <c r="AA604" s="412">
        <f>'Physical Stats'!AL32</f>
        <v>11.145381822227678</v>
      </c>
      <c r="AB604" s="412">
        <f>'Physical Stats'!AM32</f>
        <v>10.633805423284857</v>
      </c>
      <c r="AC604" s="412">
        <f>'Physical Stats'!AN32</f>
        <v>9.1882143887282552</v>
      </c>
      <c r="AD604" s="412">
        <f>'Physical Stats'!AO32</f>
        <v>7.3347155072061412</v>
      </c>
      <c r="AE604" s="412">
        <f>'Physical Stats'!AP32</f>
        <v>5.4196229852976989</v>
      </c>
      <c r="AF604" s="412">
        <f>'Physical Stats'!AQ32</f>
        <v>3.8365612277426937</v>
      </c>
      <c r="AG604" s="412">
        <f>'Physical Stats'!AR32</f>
        <v>2.6185816852239374</v>
      </c>
      <c r="AH604" s="412">
        <f>'Physical Stats'!AS32</f>
        <v>1.7402141946853547</v>
      </c>
      <c r="AI604" s="412">
        <f>'Physical Stats'!AT32</f>
        <v>1.2557970795597413</v>
      </c>
      <c r="AJ604" s="412">
        <f>'Physical Stats'!AU32</f>
        <v>1.0819312370034158</v>
      </c>
      <c r="AK604" s="412">
        <f>'Physical Stats'!AV32</f>
        <v>1.0547719531862061</v>
      </c>
      <c r="AL604" s="412">
        <f>'Physical Stats'!AW32</f>
        <v>1.0506627471240275</v>
      </c>
      <c r="AM604" s="412">
        <f>'Physical Stats'!AX32</f>
        <v>0.96411802728395057</v>
      </c>
      <c r="AN604" s="412">
        <f>'Physical Stats'!AY32</f>
        <v>0.81907540066304108</v>
      </c>
      <c r="AO604" s="412">
        <f>'Physical Stats'!AZ32</f>
        <v>0.56306396066998221</v>
      </c>
      <c r="AP604" s="412">
        <f>'Physical Stats'!BA32</f>
        <v>0.2443466288420339</v>
      </c>
      <c r="AQ604" s="412">
        <f>'Physical Stats'!BB32</f>
        <v>3.2966797086768619E-2</v>
      </c>
      <c r="AR604" s="413">
        <f>'Physical Stats'!BC32</f>
        <v>2.4384433766832764E-3</v>
      </c>
      <c r="AT604" s="417" t="str">
        <f>'Physical Stats'!I32</f>
        <v>Area i</v>
      </c>
      <c r="AU604" s="414"/>
    </row>
    <row r="605" spans="2:47" ht="20.100000000000001" customHeight="1" x14ac:dyDescent="0.2">
      <c r="B605" s="410">
        <f>IF('Physical Data'!J33="","",'Physical Data'!J33)</f>
        <v>25</v>
      </c>
      <c r="C605" s="411">
        <f>'Physical Stats'!N33</f>
        <v>0</v>
      </c>
      <c r="D605" s="412">
        <f>'Physical Stats'!O33</f>
        <v>0</v>
      </c>
      <c r="E605" s="412">
        <f>'Physical Stats'!P33</f>
        <v>0</v>
      </c>
      <c r="F605" s="412">
        <f>'Physical Stats'!Q33</f>
        <v>0</v>
      </c>
      <c r="G605" s="412">
        <f>'Physical Stats'!R33</f>
        <v>0</v>
      </c>
      <c r="H605" s="412">
        <f>'Physical Stats'!S33</f>
        <v>0</v>
      </c>
      <c r="I605" s="412">
        <f>'Physical Stats'!T33</f>
        <v>0</v>
      </c>
      <c r="J605" s="412">
        <f>'Physical Stats'!U33</f>
        <v>0</v>
      </c>
      <c r="K605" s="412">
        <f>'Physical Stats'!V33</f>
        <v>0</v>
      </c>
      <c r="L605" s="412">
        <f>'Physical Stats'!W33</f>
        <v>0</v>
      </c>
      <c r="M605" s="412">
        <f>'Physical Stats'!X33</f>
        <v>0</v>
      </c>
      <c r="N605" s="412">
        <f>'Physical Stats'!Y33</f>
        <v>0.10764262648008609</v>
      </c>
      <c r="O605" s="412">
        <f>'Physical Stats'!Z33</f>
        <v>0</v>
      </c>
      <c r="P605" s="412">
        <f>'Physical Stats'!AA33</f>
        <v>0</v>
      </c>
      <c r="Q605" s="412">
        <f>'Physical Stats'!AB33</f>
        <v>2.2675017858952776E-3</v>
      </c>
      <c r="R605" s="412">
        <f>'Physical Stats'!AC33</f>
        <v>0.88879283319693481</v>
      </c>
      <c r="S605" s="412">
        <f>'Physical Stats'!AD33</f>
        <v>4.1919582002933478</v>
      </c>
      <c r="T605" s="412">
        <f>'Physical Stats'!AE33</f>
        <v>3.8378947007364648</v>
      </c>
      <c r="U605" s="412">
        <f>'Physical Stats'!AF33</f>
        <v>2.6563927591421579</v>
      </c>
      <c r="V605" s="412">
        <f>'Physical Stats'!AG33</f>
        <v>3.1232347408330048</v>
      </c>
      <c r="W605" s="412">
        <f>'Physical Stats'!AH33</f>
        <v>4.4625116811930203</v>
      </c>
      <c r="X605" s="412">
        <f>'Physical Stats'!AI33</f>
        <v>6.4268601122786011</v>
      </c>
      <c r="Y605" s="412">
        <f>'Physical Stats'!AJ33</f>
        <v>8.1865940137989899</v>
      </c>
      <c r="Z605" s="412">
        <f>'Physical Stats'!AK33</f>
        <v>9.6014495188911191</v>
      </c>
      <c r="AA605" s="412">
        <f>'Physical Stats'!AL33</f>
        <v>10.472865575418776</v>
      </c>
      <c r="AB605" s="412">
        <f>'Physical Stats'!AM33</f>
        <v>10.140993165149812</v>
      </c>
      <c r="AC605" s="412">
        <f>'Physical Stats'!AN33</f>
        <v>9.0067652861506318</v>
      </c>
      <c r="AD605" s="412">
        <f>'Physical Stats'!AO33</f>
        <v>7.4137217771341772</v>
      </c>
      <c r="AE605" s="412">
        <f>'Physical Stats'!AP33</f>
        <v>5.5931184618951617</v>
      </c>
      <c r="AF605" s="412">
        <f>'Physical Stats'!AQ33</f>
        <v>4.0077117243217035</v>
      </c>
      <c r="AG605" s="412">
        <f>'Physical Stats'!AR33</f>
        <v>2.7841251285883031</v>
      </c>
      <c r="AH605" s="412">
        <f>'Physical Stats'!AS33</f>
        <v>1.8843046775568431</v>
      </c>
      <c r="AI605" s="412">
        <f>'Physical Stats'!AT33</f>
        <v>1.3110273790247775</v>
      </c>
      <c r="AJ605" s="412">
        <f>'Physical Stats'!AU33</f>
        <v>0.98935547779310928</v>
      </c>
      <c r="AK605" s="412">
        <f>'Physical Stats'!AV33</f>
        <v>0.8053632278950088</v>
      </c>
      <c r="AL605" s="412">
        <f>'Physical Stats'!AW33</f>
        <v>0.68221891485666986</v>
      </c>
      <c r="AM605" s="412">
        <f>'Physical Stats'!AX33</f>
        <v>0.55491408474049264</v>
      </c>
      <c r="AN605" s="412">
        <f>'Physical Stats'!AY33</f>
        <v>0.43993097807092679</v>
      </c>
      <c r="AO605" s="412">
        <f>'Physical Stats'!AZ33</f>
        <v>0.28976028572899692</v>
      </c>
      <c r="AP605" s="412">
        <f>'Physical Stats'!BA33</f>
        <v>0.12110965536487066</v>
      </c>
      <c r="AQ605" s="412">
        <f>'Physical Stats'!BB33</f>
        <v>1.5911660319821684E-2</v>
      </c>
      <c r="AR605" s="413">
        <f>'Physical Stats'!BC33</f>
        <v>1.2038513602836256E-3</v>
      </c>
      <c r="AT605" s="417" t="str">
        <f>'Physical Stats'!I33</f>
        <v>Area i</v>
      </c>
      <c r="AU605" s="414"/>
    </row>
    <row r="606" spans="2:47" ht="20.100000000000001" customHeight="1" x14ac:dyDescent="0.2">
      <c r="B606" s="410" t="str">
        <f>IF('Physical Data'!J34="","",'Physical Data'!J34)</f>
        <v/>
      </c>
      <c r="C606" s="411" t="str">
        <f>'Physical Stats'!N34</f>
        <v/>
      </c>
      <c r="D606" s="412" t="str">
        <f>'Physical Stats'!O34</f>
        <v/>
      </c>
      <c r="E606" s="412" t="str">
        <f>'Physical Stats'!P34</f>
        <v/>
      </c>
      <c r="F606" s="412" t="str">
        <f>'Physical Stats'!Q34</f>
        <v/>
      </c>
      <c r="G606" s="412" t="str">
        <f>'Physical Stats'!R34</f>
        <v/>
      </c>
      <c r="H606" s="412" t="str">
        <f>'Physical Stats'!S34</f>
        <v/>
      </c>
      <c r="I606" s="412" t="str">
        <f>'Physical Stats'!T34</f>
        <v/>
      </c>
      <c r="J606" s="412" t="str">
        <f>'Physical Stats'!U34</f>
        <v/>
      </c>
      <c r="K606" s="412" t="str">
        <f>'Physical Stats'!V34</f>
        <v/>
      </c>
      <c r="L606" s="412" t="str">
        <f>'Physical Stats'!W34</f>
        <v/>
      </c>
      <c r="M606" s="412" t="str">
        <f>'Physical Stats'!X34</f>
        <v/>
      </c>
      <c r="N606" s="412" t="str">
        <f>'Physical Stats'!Y34</f>
        <v/>
      </c>
      <c r="O606" s="412" t="str">
        <f>'Physical Stats'!Z34</f>
        <v/>
      </c>
      <c r="P606" s="412" t="str">
        <f>'Physical Stats'!AA34</f>
        <v/>
      </c>
      <c r="Q606" s="412" t="str">
        <f>'Physical Stats'!AB34</f>
        <v/>
      </c>
      <c r="R606" s="412" t="str">
        <f>'Physical Stats'!AC34</f>
        <v/>
      </c>
      <c r="S606" s="412" t="str">
        <f>'Physical Stats'!AD34</f>
        <v/>
      </c>
      <c r="T606" s="412" t="str">
        <f>'Physical Stats'!AE34</f>
        <v/>
      </c>
      <c r="U606" s="412" t="str">
        <f>'Physical Stats'!AF34</f>
        <v/>
      </c>
      <c r="V606" s="412" t="str">
        <f>'Physical Stats'!AG34</f>
        <v/>
      </c>
      <c r="W606" s="412" t="str">
        <f>'Physical Stats'!AH34</f>
        <v/>
      </c>
      <c r="X606" s="412" t="str">
        <f>'Physical Stats'!AI34</f>
        <v/>
      </c>
      <c r="Y606" s="412" t="str">
        <f>'Physical Stats'!AJ34</f>
        <v/>
      </c>
      <c r="Z606" s="412" t="str">
        <f>'Physical Stats'!AK34</f>
        <v/>
      </c>
      <c r="AA606" s="412" t="str">
        <f>'Physical Stats'!AL34</f>
        <v/>
      </c>
      <c r="AB606" s="412" t="str">
        <f>'Physical Stats'!AM34</f>
        <v/>
      </c>
      <c r="AC606" s="412" t="str">
        <f>'Physical Stats'!AN34</f>
        <v/>
      </c>
      <c r="AD606" s="412" t="str">
        <f>'Physical Stats'!AO34</f>
        <v/>
      </c>
      <c r="AE606" s="412" t="str">
        <f>'Physical Stats'!AP34</f>
        <v/>
      </c>
      <c r="AF606" s="412" t="str">
        <f>'Physical Stats'!AQ34</f>
        <v/>
      </c>
      <c r="AG606" s="412" t="str">
        <f>'Physical Stats'!AR34</f>
        <v/>
      </c>
      <c r="AH606" s="412" t="str">
        <f>'Physical Stats'!AS34</f>
        <v/>
      </c>
      <c r="AI606" s="412" t="str">
        <f>'Physical Stats'!AT34</f>
        <v/>
      </c>
      <c r="AJ606" s="412" t="str">
        <f>'Physical Stats'!AU34</f>
        <v/>
      </c>
      <c r="AK606" s="412" t="str">
        <f>'Physical Stats'!AV34</f>
        <v/>
      </c>
      <c r="AL606" s="412" t="str">
        <f>'Physical Stats'!AW34</f>
        <v/>
      </c>
      <c r="AM606" s="412" t="str">
        <f>'Physical Stats'!AX34</f>
        <v/>
      </c>
      <c r="AN606" s="412" t="str">
        <f>'Physical Stats'!AY34</f>
        <v/>
      </c>
      <c r="AO606" s="412" t="str">
        <f>'Physical Stats'!AZ34</f>
        <v/>
      </c>
      <c r="AP606" s="412" t="str">
        <f>'Physical Stats'!BA34</f>
        <v/>
      </c>
      <c r="AQ606" s="412" t="str">
        <f>'Physical Stats'!BB34</f>
        <v/>
      </c>
      <c r="AR606" s="413" t="str">
        <f>'Physical Stats'!BC34</f>
        <v/>
      </c>
      <c r="AT606" s="417" t="str">
        <f>'Physical Stats'!I34</f>
        <v/>
      </c>
      <c r="AU606" s="414"/>
    </row>
    <row r="607" spans="2:47" ht="20.100000000000001" customHeight="1" x14ac:dyDescent="0.2">
      <c r="B607" s="410" t="str">
        <f>IF('Physical Data'!J35="","",'Physical Data'!J35)</f>
        <v/>
      </c>
      <c r="C607" s="411" t="str">
        <f>'Physical Stats'!N35</f>
        <v/>
      </c>
      <c r="D607" s="412" t="str">
        <f>'Physical Stats'!O35</f>
        <v/>
      </c>
      <c r="E607" s="412" t="str">
        <f>'Physical Stats'!P35</f>
        <v/>
      </c>
      <c r="F607" s="412" t="str">
        <f>'Physical Stats'!Q35</f>
        <v/>
      </c>
      <c r="G607" s="412" t="str">
        <f>'Physical Stats'!R35</f>
        <v/>
      </c>
      <c r="H607" s="412" t="str">
        <f>'Physical Stats'!S35</f>
        <v/>
      </c>
      <c r="I607" s="412" t="str">
        <f>'Physical Stats'!T35</f>
        <v/>
      </c>
      <c r="J607" s="412" t="str">
        <f>'Physical Stats'!U35</f>
        <v/>
      </c>
      <c r="K607" s="412" t="str">
        <f>'Physical Stats'!V35</f>
        <v/>
      </c>
      <c r="L607" s="412" t="str">
        <f>'Physical Stats'!W35</f>
        <v/>
      </c>
      <c r="M607" s="412" t="str">
        <f>'Physical Stats'!X35</f>
        <v/>
      </c>
      <c r="N607" s="412" t="str">
        <f>'Physical Stats'!Y35</f>
        <v/>
      </c>
      <c r="O607" s="412" t="str">
        <f>'Physical Stats'!Z35</f>
        <v/>
      </c>
      <c r="P607" s="412" t="str">
        <f>'Physical Stats'!AA35</f>
        <v/>
      </c>
      <c r="Q607" s="412" t="str">
        <f>'Physical Stats'!AB35</f>
        <v/>
      </c>
      <c r="R607" s="412" t="str">
        <f>'Physical Stats'!AC35</f>
        <v/>
      </c>
      <c r="S607" s="412" t="str">
        <f>'Physical Stats'!AD35</f>
        <v/>
      </c>
      <c r="T607" s="412" t="str">
        <f>'Physical Stats'!AE35</f>
        <v/>
      </c>
      <c r="U607" s="412" t="str">
        <f>'Physical Stats'!AF35</f>
        <v/>
      </c>
      <c r="V607" s="412" t="str">
        <f>'Physical Stats'!AG35</f>
        <v/>
      </c>
      <c r="W607" s="412" t="str">
        <f>'Physical Stats'!AH35</f>
        <v/>
      </c>
      <c r="X607" s="412" t="str">
        <f>'Physical Stats'!AI35</f>
        <v/>
      </c>
      <c r="Y607" s="412" t="str">
        <f>'Physical Stats'!AJ35</f>
        <v/>
      </c>
      <c r="Z607" s="412" t="str">
        <f>'Physical Stats'!AK35</f>
        <v/>
      </c>
      <c r="AA607" s="412" t="str">
        <f>'Physical Stats'!AL35</f>
        <v/>
      </c>
      <c r="AB607" s="412" t="str">
        <f>'Physical Stats'!AM35</f>
        <v/>
      </c>
      <c r="AC607" s="412" t="str">
        <f>'Physical Stats'!AN35</f>
        <v/>
      </c>
      <c r="AD607" s="412" t="str">
        <f>'Physical Stats'!AO35</f>
        <v/>
      </c>
      <c r="AE607" s="412" t="str">
        <f>'Physical Stats'!AP35</f>
        <v/>
      </c>
      <c r="AF607" s="412" t="str">
        <f>'Physical Stats'!AQ35</f>
        <v/>
      </c>
      <c r="AG607" s="412" t="str">
        <f>'Physical Stats'!AR35</f>
        <v/>
      </c>
      <c r="AH607" s="412" t="str">
        <f>'Physical Stats'!AS35</f>
        <v/>
      </c>
      <c r="AI607" s="412" t="str">
        <f>'Physical Stats'!AT35</f>
        <v/>
      </c>
      <c r="AJ607" s="412" t="str">
        <f>'Physical Stats'!AU35</f>
        <v/>
      </c>
      <c r="AK607" s="412" t="str">
        <f>'Physical Stats'!AV35</f>
        <v/>
      </c>
      <c r="AL607" s="412" t="str">
        <f>'Physical Stats'!AW35</f>
        <v/>
      </c>
      <c r="AM607" s="412" t="str">
        <f>'Physical Stats'!AX35</f>
        <v/>
      </c>
      <c r="AN607" s="412" t="str">
        <f>'Physical Stats'!AY35</f>
        <v/>
      </c>
      <c r="AO607" s="412" t="str">
        <f>'Physical Stats'!AZ35</f>
        <v/>
      </c>
      <c r="AP607" s="412" t="str">
        <f>'Physical Stats'!BA35</f>
        <v/>
      </c>
      <c r="AQ607" s="412" t="str">
        <f>'Physical Stats'!BB35</f>
        <v/>
      </c>
      <c r="AR607" s="413" t="str">
        <f>'Physical Stats'!BC35</f>
        <v/>
      </c>
      <c r="AT607" s="417" t="str">
        <f>'Physical Stats'!I35</f>
        <v/>
      </c>
      <c r="AU607" s="414"/>
    </row>
    <row r="608" spans="2:47" ht="20.100000000000001" customHeight="1" x14ac:dyDescent="0.2">
      <c r="B608" s="410" t="str">
        <f>IF('Physical Data'!J36="","",'Physical Data'!J36)</f>
        <v/>
      </c>
      <c r="C608" s="411" t="str">
        <f>'Physical Stats'!N36</f>
        <v/>
      </c>
      <c r="D608" s="412" t="str">
        <f>'Physical Stats'!O36</f>
        <v/>
      </c>
      <c r="E608" s="412" t="str">
        <f>'Physical Stats'!P36</f>
        <v/>
      </c>
      <c r="F608" s="412" t="str">
        <f>'Physical Stats'!Q36</f>
        <v/>
      </c>
      <c r="G608" s="412" t="str">
        <f>'Physical Stats'!R36</f>
        <v/>
      </c>
      <c r="H608" s="412" t="str">
        <f>'Physical Stats'!S36</f>
        <v/>
      </c>
      <c r="I608" s="412" t="str">
        <f>'Physical Stats'!T36</f>
        <v/>
      </c>
      <c r="J608" s="412" t="str">
        <f>'Physical Stats'!U36</f>
        <v/>
      </c>
      <c r="K608" s="412" t="str">
        <f>'Physical Stats'!V36</f>
        <v/>
      </c>
      <c r="L608" s="412" t="str">
        <f>'Physical Stats'!W36</f>
        <v/>
      </c>
      <c r="M608" s="412" t="str">
        <f>'Physical Stats'!X36</f>
        <v/>
      </c>
      <c r="N608" s="412" t="str">
        <f>'Physical Stats'!Y36</f>
        <v/>
      </c>
      <c r="O608" s="412" t="str">
        <f>'Physical Stats'!Z36</f>
        <v/>
      </c>
      <c r="P608" s="412" t="str">
        <f>'Physical Stats'!AA36</f>
        <v/>
      </c>
      <c r="Q608" s="412" t="str">
        <f>'Physical Stats'!AB36</f>
        <v/>
      </c>
      <c r="R608" s="412" t="str">
        <f>'Physical Stats'!AC36</f>
        <v/>
      </c>
      <c r="S608" s="412" t="str">
        <f>'Physical Stats'!AD36</f>
        <v/>
      </c>
      <c r="T608" s="412" t="str">
        <f>'Physical Stats'!AE36</f>
        <v/>
      </c>
      <c r="U608" s="412" t="str">
        <f>'Physical Stats'!AF36</f>
        <v/>
      </c>
      <c r="V608" s="412" t="str">
        <f>'Physical Stats'!AG36</f>
        <v/>
      </c>
      <c r="W608" s="412" t="str">
        <f>'Physical Stats'!AH36</f>
        <v/>
      </c>
      <c r="X608" s="412" t="str">
        <f>'Physical Stats'!AI36</f>
        <v/>
      </c>
      <c r="Y608" s="412" t="str">
        <f>'Physical Stats'!AJ36</f>
        <v/>
      </c>
      <c r="Z608" s="412" t="str">
        <f>'Physical Stats'!AK36</f>
        <v/>
      </c>
      <c r="AA608" s="412" t="str">
        <f>'Physical Stats'!AL36</f>
        <v/>
      </c>
      <c r="AB608" s="412" t="str">
        <f>'Physical Stats'!AM36</f>
        <v/>
      </c>
      <c r="AC608" s="412" t="str">
        <f>'Physical Stats'!AN36</f>
        <v/>
      </c>
      <c r="AD608" s="412" t="str">
        <f>'Physical Stats'!AO36</f>
        <v/>
      </c>
      <c r="AE608" s="412" t="str">
        <f>'Physical Stats'!AP36</f>
        <v/>
      </c>
      <c r="AF608" s="412" t="str">
        <f>'Physical Stats'!AQ36</f>
        <v/>
      </c>
      <c r="AG608" s="412" t="str">
        <f>'Physical Stats'!AR36</f>
        <v/>
      </c>
      <c r="AH608" s="412" t="str">
        <f>'Physical Stats'!AS36</f>
        <v/>
      </c>
      <c r="AI608" s="412" t="str">
        <f>'Physical Stats'!AT36</f>
        <v/>
      </c>
      <c r="AJ608" s="412" t="str">
        <f>'Physical Stats'!AU36</f>
        <v/>
      </c>
      <c r="AK608" s="412" t="str">
        <f>'Physical Stats'!AV36</f>
        <v/>
      </c>
      <c r="AL608" s="412" t="str">
        <f>'Physical Stats'!AW36</f>
        <v/>
      </c>
      <c r="AM608" s="412" t="str">
        <f>'Physical Stats'!AX36</f>
        <v/>
      </c>
      <c r="AN608" s="412" t="str">
        <f>'Physical Stats'!AY36</f>
        <v/>
      </c>
      <c r="AO608" s="412" t="str">
        <f>'Physical Stats'!AZ36</f>
        <v/>
      </c>
      <c r="AP608" s="412" t="str">
        <f>'Physical Stats'!BA36</f>
        <v/>
      </c>
      <c r="AQ608" s="412" t="str">
        <f>'Physical Stats'!BB36</f>
        <v/>
      </c>
      <c r="AR608" s="413" t="str">
        <f>'Physical Stats'!BC36</f>
        <v/>
      </c>
      <c r="AT608" s="417" t="str">
        <f>'Physical Stats'!I36</f>
        <v/>
      </c>
      <c r="AU608" s="414"/>
    </row>
    <row r="609" spans="2:47" ht="20.100000000000001" customHeight="1" x14ac:dyDescent="0.2">
      <c r="B609" s="410" t="str">
        <f>IF('Physical Data'!J37="","",'Physical Data'!J37)</f>
        <v/>
      </c>
      <c r="C609" s="411" t="str">
        <f>'Physical Stats'!N37</f>
        <v/>
      </c>
      <c r="D609" s="412" t="str">
        <f>'Physical Stats'!O37</f>
        <v/>
      </c>
      <c r="E609" s="412" t="str">
        <f>'Physical Stats'!P37</f>
        <v/>
      </c>
      <c r="F609" s="412" t="str">
        <f>'Physical Stats'!Q37</f>
        <v/>
      </c>
      <c r="G609" s="412" t="str">
        <f>'Physical Stats'!R37</f>
        <v/>
      </c>
      <c r="H609" s="412" t="str">
        <f>'Physical Stats'!S37</f>
        <v/>
      </c>
      <c r="I609" s="412" t="str">
        <f>'Physical Stats'!T37</f>
        <v/>
      </c>
      <c r="J609" s="412" t="str">
        <f>'Physical Stats'!U37</f>
        <v/>
      </c>
      <c r="K609" s="412" t="str">
        <f>'Physical Stats'!V37</f>
        <v/>
      </c>
      <c r="L609" s="412" t="str">
        <f>'Physical Stats'!W37</f>
        <v/>
      </c>
      <c r="M609" s="412" t="str">
        <f>'Physical Stats'!X37</f>
        <v/>
      </c>
      <c r="N609" s="412" t="str">
        <f>'Physical Stats'!Y37</f>
        <v/>
      </c>
      <c r="O609" s="412" t="str">
        <f>'Physical Stats'!Z37</f>
        <v/>
      </c>
      <c r="P609" s="412" t="str">
        <f>'Physical Stats'!AA37</f>
        <v/>
      </c>
      <c r="Q609" s="412" t="str">
        <f>'Physical Stats'!AB37</f>
        <v/>
      </c>
      <c r="R609" s="412" t="str">
        <f>'Physical Stats'!AC37</f>
        <v/>
      </c>
      <c r="S609" s="412" t="str">
        <f>'Physical Stats'!AD37</f>
        <v/>
      </c>
      <c r="T609" s="412" t="str">
        <f>'Physical Stats'!AE37</f>
        <v/>
      </c>
      <c r="U609" s="412" t="str">
        <f>'Physical Stats'!AF37</f>
        <v/>
      </c>
      <c r="V609" s="412" t="str">
        <f>'Physical Stats'!AG37</f>
        <v/>
      </c>
      <c r="W609" s="412" t="str">
        <f>'Physical Stats'!AH37</f>
        <v/>
      </c>
      <c r="X609" s="412" t="str">
        <f>'Physical Stats'!AI37</f>
        <v/>
      </c>
      <c r="Y609" s="412" t="str">
        <f>'Physical Stats'!AJ37</f>
        <v/>
      </c>
      <c r="Z609" s="412" t="str">
        <f>'Physical Stats'!AK37</f>
        <v/>
      </c>
      <c r="AA609" s="412" t="str">
        <f>'Physical Stats'!AL37</f>
        <v/>
      </c>
      <c r="AB609" s="412" t="str">
        <f>'Physical Stats'!AM37</f>
        <v/>
      </c>
      <c r="AC609" s="412" t="str">
        <f>'Physical Stats'!AN37</f>
        <v/>
      </c>
      <c r="AD609" s="412" t="str">
        <f>'Physical Stats'!AO37</f>
        <v/>
      </c>
      <c r="AE609" s="412" t="str">
        <f>'Physical Stats'!AP37</f>
        <v/>
      </c>
      <c r="AF609" s="412" t="str">
        <f>'Physical Stats'!AQ37</f>
        <v/>
      </c>
      <c r="AG609" s="412" t="str">
        <f>'Physical Stats'!AR37</f>
        <v/>
      </c>
      <c r="AH609" s="412" t="str">
        <f>'Physical Stats'!AS37</f>
        <v/>
      </c>
      <c r="AI609" s="412" t="str">
        <f>'Physical Stats'!AT37</f>
        <v/>
      </c>
      <c r="AJ609" s="412" t="str">
        <f>'Physical Stats'!AU37</f>
        <v/>
      </c>
      <c r="AK609" s="412" t="str">
        <f>'Physical Stats'!AV37</f>
        <v/>
      </c>
      <c r="AL609" s="412" t="str">
        <f>'Physical Stats'!AW37</f>
        <v/>
      </c>
      <c r="AM609" s="412" t="str">
        <f>'Physical Stats'!AX37</f>
        <v/>
      </c>
      <c r="AN609" s="412" t="str">
        <f>'Physical Stats'!AY37</f>
        <v/>
      </c>
      <c r="AO609" s="412" t="str">
        <f>'Physical Stats'!AZ37</f>
        <v/>
      </c>
      <c r="AP609" s="412" t="str">
        <f>'Physical Stats'!BA37</f>
        <v/>
      </c>
      <c r="AQ609" s="412" t="str">
        <f>'Physical Stats'!BB37</f>
        <v/>
      </c>
      <c r="AR609" s="413" t="str">
        <f>'Physical Stats'!BC37</f>
        <v/>
      </c>
      <c r="AT609" s="417" t="str">
        <f>'Physical Stats'!I37</f>
        <v/>
      </c>
      <c r="AU609" s="414"/>
    </row>
    <row r="610" spans="2:47" ht="20.100000000000001" customHeight="1" x14ac:dyDescent="0.2">
      <c r="B610" s="410" t="str">
        <f>IF('Physical Data'!J38="","",'Physical Data'!J38)</f>
        <v/>
      </c>
      <c r="C610" s="411" t="str">
        <f>'Physical Stats'!N38</f>
        <v/>
      </c>
      <c r="D610" s="412" t="str">
        <f>'Physical Stats'!O38</f>
        <v/>
      </c>
      <c r="E610" s="412" t="str">
        <f>'Physical Stats'!P38</f>
        <v/>
      </c>
      <c r="F610" s="412" t="str">
        <f>'Physical Stats'!Q38</f>
        <v/>
      </c>
      <c r="G610" s="412" t="str">
        <f>'Physical Stats'!R38</f>
        <v/>
      </c>
      <c r="H610" s="412" t="str">
        <f>'Physical Stats'!S38</f>
        <v/>
      </c>
      <c r="I610" s="412" t="str">
        <f>'Physical Stats'!T38</f>
        <v/>
      </c>
      <c r="J610" s="412" t="str">
        <f>'Physical Stats'!U38</f>
        <v/>
      </c>
      <c r="K610" s="412" t="str">
        <f>'Physical Stats'!V38</f>
        <v/>
      </c>
      <c r="L610" s="412" t="str">
        <f>'Physical Stats'!W38</f>
        <v/>
      </c>
      <c r="M610" s="412" t="str">
        <f>'Physical Stats'!X38</f>
        <v/>
      </c>
      <c r="N610" s="412" t="str">
        <f>'Physical Stats'!Y38</f>
        <v/>
      </c>
      <c r="O610" s="412" t="str">
        <f>'Physical Stats'!Z38</f>
        <v/>
      </c>
      <c r="P610" s="412" t="str">
        <f>'Physical Stats'!AA38</f>
        <v/>
      </c>
      <c r="Q610" s="412" t="str">
        <f>'Physical Stats'!AB38</f>
        <v/>
      </c>
      <c r="R610" s="412" t="str">
        <f>'Physical Stats'!AC38</f>
        <v/>
      </c>
      <c r="S610" s="412" t="str">
        <f>'Physical Stats'!AD38</f>
        <v/>
      </c>
      <c r="T610" s="412" t="str">
        <f>'Physical Stats'!AE38</f>
        <v/>
      </c>
      <c r="U610" s="412" t="str">
        <f>'Physical Stats'!AF38</f>
        <v/>
      </c>
      <c r="V610" s="412" t="str">
        <f>'Physical Stats'!AG38</f>
        <v/>
      </c>
      <c r="W610" s="412" t="str">
        <f>'Physical Stats'!AH38</f>
        <v/>
      </c>
      <c r="X610" s="412" t="str">
        <f>'Physical Stats'!AI38</f>
        <v/>
      </c>
      <c r="Y610" s="412" t="str">
        <f>'Physical Stats'!AJ38</f>
        <v/>
      </c>
      <c r="Z610" s="412" t="str">
        <f>'Physical Stats'!AK38</f>
        <v/>
      </c>
      <c r="AA610" s="412" t="str">
        <f>'Physical Stats'!AL38</f>
        <v/>
      </c>
      <c r="AB610" s="412" t="str">
        <f>'Physical Stats'!AM38</f>
        <v/>
      </c>
      <c r="AC610" s="412" t="str">
        <f>'Physical Stats'!AN38</f>
        <v/>
      </c>
      <c r="AD610" s="412" t="str">
        <f>'Physical Stats'!AO38</f>
        <v/>
      </c>
      <c r="AE610" s="412" t="str">
        <f>'Physical Stats'!AP38</f>
        <v/>
      </c>
      <c r="AF610" s="412" t="str">
        <f>'Physical Stats'!AQ38</f>
        <v/>
      </c>
      <c r="AG610" s="412" t="str">
        <f>'Physical Stats'!AR38</f>
        <v/>
      </c>
      <c r="AH610" s="412" t="str">
        <f>'Physical Stats'!AS38</f>
        <v/>
      </c>
      <c r="AI610" s="412" t="str">
        <f>'Physical Stats'!AT38</f>
        <v/>
      </c>
      <c r="AJ610" s="412" t="str">
        <f>'Physical Stats'!AU38</f>
        <v/>
      </c>
      <c r="AK610" s="412" t="str">
        <f>'Physical Stats'!AV38</f>
        <v/>
      </c>
      <c r="AL610" s="412" t="str">
        <f>'Physical Stats'!AW38</f>
        <v/>
      </c>
      <c r="AM610" s="412" t="str">
        <f>'Physical Stats'!AX38</f>
        <v/>
      </c>
      <c r="AN610" s="412" t="str">
        <f>'Physical Stats'!AY38</f>
        <v/>
      </c>
      <c r="AO610" s="412" t="str">
        <f>'Physical Stats'!AZ38</f>
        <v/>
      </c>
      <c r="AP610" s="412" t="str">
        <f>'Physical Stats'!BA38</f>
        <v/>
      </c>
      <c r="AQ610" s="412" t="str">
        <f>'Physical Stats'!BB38</f>
        <v/>
      </c>
      <c r="AR610" s="413" t="str">
        <f>'Physical Stats'!BC38</f>
        <v/>
      </c>
      <c r="AT610" s="417" t="str">
        <f>'Physical Stats'!I38</f>
        <v/>
      </c>
      <c r="AU610" s="414"/>
    </row>
  </sheetData>
  <sheetProtection password="D3E8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B1:S39"/>
  <sheetViews>
    <sheetView zoomScale="70" zoomScaleNormal="70" workbookViewId="0">
      <selection activeCell="I8" sqref="I8:I32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25.77734375" style="11" customWidth="1"/>
    <col min="5" max="5" width="2.88671875" style="11" customWidth="1"/>
    <col min="6" max="6" width="18" style="11" customWidth="1"/>
    <col min="7" max="7" width="3.21875" style="11" customWidth="1"/>
    <col min="8" max="10" width="14.6640625" style="11" customWidth="1"/>
    <col min="11" max="11" width="16.44140625" style="11" customWidth="1"/>
    <col min="12" max="18" width="14.6640625" style="11" customWidth="1"/>
    <col min="19" max="19" width="2.88671875" style="11" customWidth="1"/>
    <col min="20" max="16384" width="8.88671875" style="11"/>
  </cols>
  <sheetData>
    <row r="1" spans="2:19" ht="12" customHeight="1" x14ac:dyDescent="0.2"/>
    <row r="2" spans="2:19" ht="20.100000000000001" customHeight="1" x14ac:dyDescent="0.2">
      <c r="B2" s="37" t="s">
        <v>87</v>
      </c>
    </row>
    <row r="3" spans="2:19" ht="20.100000000000001" customHeight="1" x14ac:dyDescent="0.2">
      <c r="B3" s="37"/>
    </row>
    <row r="4" spans="2:19" ht="20.100000000000001" customHeight="1" thickBot="1" x14ac:dyDescent="0.25">
      <c r="B4" s="22" t="s">
        <v>40</v>
      </c>
      <c r="H4" s="38" t="s">
        <v>373</v>
      </c>
    </row>
    <row r="5" spans="2:19" ht="20.100000000000001" customHeight="1" thickBot="1" x14ac:dyDescent="0.25">
      <c r="B5" s="23" t="s">
        <v>84</v>
      </c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spans="2:19" ht="20.100000000000001" customHeight="1" x14ac:dyDescent="0.2">
      <c r="B6" s="23" t="s">
        <v>85</v>
      </c>
      <c r="G6" s="15"/>
      <c r="H6" s="502" t="s">
        <v>38</v>
      </c>
      <c r="I6" s="476" t="s">
        <v>52</v>
      </c>
      <c r="J6" s="500" t="s">
        <v>63</v>
      </c>
      <c r="K6" s="497" t="s">
        <v>412</v>
      </c>
      <c r="L6" s="498"/>
      <c r="M6" s="498"/>
      <c r="N6" s="498"/>
      <c r="O6" s="498"/>
      <c r="P6" s="498"/>
      <c r="Q6" s="498"/>
      <c r="R6" s="499"/>
      <c r="S6" s="16"/>
    </row>
    <row r="7" spans="2:19" ht="36.75" customHeight="1" thickBot="1" x14ac:dyDescent="0.25">
      <c r="B7" s="23" t="s">
        <v>86</v>
      </c>
      <c r="G7" s="15"/>
      <c r="H7" s="503"/>
      <c r="I7" s="478"/>
      <c r="J7" s="501"/>
      <c r="K7" s="28" t="s">
        <v>41</v>
      </c>
      <c r="L7" s="29" t="s">
        <v>42</v>
      </c>
      <c r="M7" s="29" t="s">
        <v>43</v>
      </c>
      <c r="N7" s="36" t="s">
        <v>44</v>
      </c>
      <c r="O7" s="66" t="s">
        <v>45</v>
      </c>
      <c r="P7" s="36" t="s">
        <v>46</v>
      </c>
      <c r="Q7" s="29" t="s">
        <v>47</v>
      </c>
      <c r="R7" s="30" t="s">
        <v>48</v>
      </c>
      <c r="S7" s="16"/>
    </row>
    <row r="8" spans="2:19" ht="20.100000000000001" customHeight="1" x14ac:dyDescent="0.2">
      <c r="B8" s="23" t="s">
        <v>378</v>
      </c>
      <c r="G8" s="15"/>
      <c r="H8" s="282" t="s">
        <v>453</v>
      </c>
      <c r="I8" s="281" t="s">
        <v>0</v>
      </c>
      <c r="J8" s="359">
        <v>1</v>
      </c>
      <c r="K8" s="282">
        <v>23.2</v>
      </c>
      <c r="L8" s="283">
        <v>1.74</v>
      </c>
      <c r="M8" s="283">
        <v>145.51</v>
      </c>
      <c r="N8" s="283">
        <v>70.599999999999994</v>
      </c>
      <c r="O8" s="283">
        <v>0.79</v>
      </c>
      <c r="P8" s="283">
        <v>46.99</v>
      </c>
      <c r="Q8" s="283">
        <v>465.39</v>
      </c>
      <c r="R8" s="283">
        <v>443.67</v>
      </c>
      <c r="S8" s="16"/>
    </row>
    <row r="9" spans="2:19" ht="20.100000000000001" customHeight="1" x14ac:dyDescent="0.2">
      <c r="B9" s="23" t="s">
        <v>379</v>
      </c>
      <c r="G9" s="15"/>
      <c r="H9" s="285" t="s">
        <v>454</v>
      </c>
      <c r="I9" s="278" t="s">
        <v>0</v>
      </c>
      <c r="J9" s="360">
        <v>2</v>
      </c>
      <c r="K9" s="285">
        <v>25.7</v>
      </c>
      <c r="L9" s="263">
        <v>1.58</v>
      </c>
      <c r="M9" s="263">
        <v>161</v>
      </c>
      <c r="N9" s="263">
        <v>80.64</v>
      </c>
      <c r="O9" s="263">
        <v>1.01</v>
      </c>
      <c r="P9" s="263">
        <v>46.65</v>
      </c>
      <c r="Q9" s="263">
        <v>394.65</v>
      </c>
      <c r="R9" s="263">
        <v>413.99</v>
      </c>
      <c r="S9" s="16"/>
    </row>
    <row r="10" spans="2:19" ht="20.100000000000001" customHeight="1" x14ac:dyDescent="0.2">
      <c r="B10" s="23" t="s">
        <v>389</v>
      </c>
      <c r="G10" s="15"/>
      <c r="H10" s="285" t="s">
        <v>455</v>
      </c>
      <c r="I10" s="278" t="s">
        <v>0</v>
      </c>
      <c r="J10" s="360">
        <v>3</v>
      </c>
      <c r="K10" s="285">
        <v>21.96</v>
      </c>
      <c r="L10" s="263">
        <v>1.71</v>
      </c>
      <c r="M10" s="263">
        <v>152.77000000000001</v>
      </c>
      <c r="N10" s="263">
        <v>83.69</v>
      </c>
      <c r="O10" s="263">
        <v>0.89</v>
      </c>
      <c r="P10" s="263">
        <v>50.19</v>
      </c>
      <c r="Q10" s="263">
        <v>504.99</v>
      </c>
      <c r="R10" s="263">
        <v>498.68</v>
      </c>
      <c r="S10" s="16"/>
    </row>
    <row r="11" spans="2:19" ht="20.100000000000001" customHeight="1" x14ac:dyDescent="0.2">
      <c r="B11" s="23" t="s">
        <v>380</v>
      </c>
      <c r="G11" s="15"/>
      <c r="H11" s="285" t="s">
        <v>456</v>
      </c>
      <c r="I11" s="278" t="s">
        <v>0</v>
      </c>
      <c r="J11" s="360">
        <v>4</v>
      </c>
      <c r="K11" s="285">
        <v>21.23</v>
      </c>
      <c r="L11" s="263">
        <v>1.69</v>
      </c>
      <c r="M11" s="263">
        <v>149.9</v>
      </c>
      <c r="N11" s="263">
        <v>69.98</v>
      </c>
      <c r="O11" s="263">
        <v>0.86</v>
      </c>
      <c r="P11" s="263">
        <v>50.33</v>
      </c>
      <c r="Q11" s="263">
        <v>543.29</v>
      </c>
      <c r="R11" s="263">
        <v>441.04</v>
      </c>
      <c r="S11" s="16"/>
    </row>
    <row r="12" spans="2:19" ht="20.100000000000001" customHeight="1" x14ac:dyDescent="0.2">
      <c r="G12" s="15"/>
      <c r="H12" s="285" t="s">
        <v>457</v>
      </c>
      <c r="I12" s="278" t="s">
        <v>0</v>
      </c>
      <c r="J12" s="360">
        <v>5</v>
      </c>
      <c r="K12" s="285">
        <v>32.5</v>
      </c>
      <c r="L12" s="263">
        <v>1.6</v>
      </c>
      <c r="M12" s="263">
        <v>192.3</v>
      </c>
      <c r="N12" s="263">
        <v>102.11</v>
      </c>
      <c r="O12" s="263">
        <v>1.35</v>
      </c>
      <c r="P12" s="263">
        <v>56.71</v>
      </c>
      <c r="Q12" s="263">
        <v>399.66</v>
      </c>
      <c r="R12" s="263">
        <v>451.75</v>
      </c>
      <c r="S12" s="16"/>
    </row>
    <row r="13" spans="2:19" ht="20.100000000000001" customHeight="1" thickBot="1" x14ac:dyDescent="0.25">
      <c r="B13" s="22" t="s">
        <v>54</v>
      </c>
      <c r="G13" s="15"/>
      <c r="H13" s="285" t="s">
        <v>458</v>
      </c>
      <c r="I13" s="278" t="s">
        <v>0</v>
      </c>
      <c r="J13" s="360">
        <v>6</v>
      </c>
      <c r="K13" s="285">
        <v>11.56</v>
      </c>
      <c r="L13" s="263">
        <v>0.32</v>
      </c>
      <c r="M13" s="263">
        <v>48.31</v>
      </c>
      <c r="N13" s="263">
        <v>21.26</v>
      </c>
      <c r="O13" s="263">
        <v>0.2</v>
      </c>
      <c r="P13" s="263">
        <v>23.21</v>
      </c>
      <c r="Q13" s="263">
        <v>72.400000000000006</v>
      </c>
      <c r="R13" s="263">
        <v>116.64</v>
      </c>
      <c r="S13" s="16"/>
    </row>
    <row r="14" spans="2:19" ht="20.100000000000001" customHeight="1" thickBot="1" x14ac:dyDescent="0.25">
      <c r="B14" s="12"/>
      <c r="C14" s="13"/>
      <c r="D14" s="13"/>
      <c r="E14" s="14"/>
      <c r="G14" s="15"/>
      <c r="H14" s="285" t="s">
        <v>459</v>
      </c>
      <c r="I14" s="278" t="s">
        <v>0</v>
      </c>
      <c r="J14" s="360">
        <v>7</v>
      </c>
      <c r="K14" s="285">
        <v>20.87</v>
      </c>
      <c r="L14" s="263">
        <v>0.85</v>
      </c>
      <c r="M14" s="263">
        <v>102.6</v>
      </c>
      <c r="N14" s="263">
        <v>51.87</v>
      </c>
      <c r="O14" s="263">
        <v>0.66</v>
      </c>
      <c r="P14" s="263">
        <v>30.92</v>
      </c>
      <c r="Q14" s="263">
        <v>168.61</v>
      </c>
      <c r="R14" s="263">
        <v>227.45</v>
      </c>
      <c r="S14" s="16"/>
    </row>
    <row r="15" spans="2:19" ht="20.100000000000001" customHeight="1" x14ac:dyDescent="0.2">
      <c r="B15" s="15"/>
      <c r="C15" s="45" t="s">
        <v>55</v>
      </c>
      <c r="D15" s="273"/>
      <c r="E15" s="16"/>
      <c r="G15" s="15"/>
      <c r="H15" s="285" t="s">
        <v>460</v>
      </c>
      <c r="I15" s="278" t="s">
        <v>0</v>
      </c>
      <c r="J15" s="360">
        <v>8</v>
      </c>
      <c r="K15" s="285">
        <v>21.47</v>
      </c>
      <c r="L15" s="263">
        <v>1.2</v>
      </c>
      <c r="M15" s="263">
        <v>122.69</v>
      </c>
      <c r="N15" s="263">
        <v>85.55</v>
      </c>
      <c r="O15" s="263">
        <v>0.9</v>
      </c>
      <c r="P15" s="263">
        <v>39.590000000000003</v>
      </c>
      <c r="Q15" s="263">
        <v>252.72</v>
      </c>
      <c r="R15" s="263">
        <v>368.23</v>
      </c>
      <c r="S15" s="16"/>
    </row>
    <row r="16" spans="2:19" ht="20.100000000000001" customHeight="1" thickBot="1" x14ac:dyDescent="0.25">
      <c r="B16" s="15"/>
      <c r="C16" s="46" t="s">
        <v>56</v>
      </c>
      <c r="D16" s="274"/>
      <c r="E16" s="16"/>
      <c r="G16" s="15"/>
      <c r="H16" s="285" t="s">
        <v>461</v>
      </c>
      <c r="I16" s="278" t="s">
        <v>0</v>
      </c>
      <c r="J16" s="360">
        <v>9</v>
      </c>
      <c r="K16" s="285">
        <v>18.45</v>
      </c>
      <c r="L16" s="263">
        <v>1.0900000000000001</v>
      </c>
      <c r="M16" s="263">
        <v>94.88</v>
      </c>
      <c r="N16" s="263">
        <v>78.84</v>
      </c>
      <c r="O16" s="263">
        <v>0.8</v>
      </c>
      <c r="P16" s="263">
        <v>29.11</v>
      </c>
      <c r="Q16" s="263">
        <v>210.29</v>
      </c>
      <c r="R16" s="263">
        <v>377.14</v>
      </c>
      <c r="S16" s="16"/>
    </row>
    <row r="17" spans="2:19" ht="20.100000000000001" customHeight="1" thickBot="1" x14ac:dyDescent="0.25">
      <c r="B17" s="20"/>
      <c r="C17" s="17"/>
      <c r="D17" s="17"/>
      <c r="E17" s="18"/>
      <c r="G17" s="15"/>
      <c r="H17" s="285" t="s">
        <v>462</v>
      </c>
      <c r="I17" s="278" t="s">
        <v>0</v>
      </c>
      <c r="J17" s="360">
        <v>10</v>
      </c>
      <c r="K17" s="285">
        <v>21.04</v>
      </c>
      <c r="L17" s="263">
        <v>1.74</v>
      </c>
      <c r="M17" s="263">
        <v>169.37</v>
      </c>
      <c r="N17" s="263">
        <v>134.49</v>
      </c>
      <c r="O17" s="263">
        <v>1.64</v>
      </c>
      <c r="P17" s="263">
        <v>49.11</v>
      </c>
      <c r="Q17" s="263">
        <v>357.23</v>
      </c>
      <c r="R17" s="263">
        <v>631.02</v>
      </c>
      <c r="S17" s="16"/>
    </row>
    <row r="18" spans="2:19" ht="20.100000000000001" customHeight="1" x14ac:dyDescent="0.2">
      <c r="G18" s="15"/>
      <c r="H18" s="285" t="s">
        <v>463</v>
      </c>
      <c r="I18" s="278" t="s">
        <v>0</v>
      </c>
      <c r="J18" s="360">
        <v>11</v>
      </c>
      <c r="K18" s="285">
        <v>36.29</v>
      </c>
      <c r="L18" s="263">
        <v>1.02</v>
      </c>
      <c r="M18" s="263">
        <v>110.62</v>
      </c>
      <c r="N18" s="263">
        <v>69.150000000000006</v>
      </c>
      <c r="O18" s="263">
        <v>0.62</v>
      </c>
      <c r="P18" s="263">
        <v>49.48</v>
      </c>
      <c r="Q18" s="263">
        <v>164.42</v>
      </c>
      <c r="R18" s="263">
        <v>350.37</v>
      </c>
      <c r="S18" s="16"/>
    </row>
    <row r="19" spans="2:19" ht="20.100000000000001" customHeight="1" x14ac:dyDescent="0.2">
      <c r="G19" s="15"/>
      <c r="H19" s="285" t="s">
        <v>464</v>
      </c>
      <c r="I19" s="278" t="s">
        <v>0</v>
      </c>
      <c r="J19" s="360">
        <v>12</v>
      </c>
      <c r="K19" s="285">
        <v>40.200000000000003</v>
      </c>
      <c r="L19" s="263">
        <v>0.34</v>
      </c>
      <c r="M19" s="263">
        <v>71.84</v>
      </c>
      <c r="N19" s="263">
        <v>44.8</v>
      </c>
      <c r="O19" s="263">
        <v>0.41</v>
      </c>
      <c r="P19" s="263">
        <v>38.85</v>
      </c>
      <c r="Q19" s="263">
        <v>119.12</v>
      </c>
      <c r="R19" s="263">
        <v>176.92</v>
      </c>
      <c r="S19" s="16"/>
    </row>
    <row r="20" spans="2:19" ht="20.100000000000001" customHeight="1" x14ac:dyDescent="0.2">
      <c r="G20" s="15"/>
      <c r="H20" s="285" t="s">
        <v>465</v>
      </c>
      <c r="I20" s="278" t="s">
        <v>0</v>
      </c>
      <c r="J20" s="360">
        <v>13</v>
      </c>
      <c r="K20" s="285">
        <v>34.1</v>
      </c>
      <c r="L20" s="263">
        <v>1.33</v>
      </c>
      <c r="M20" s="263">
        <v>121.07</v>
      </c>
      <c r="N20" s="263">
        <v>82.84</v>
      </c>
      <c r="O20" s="263">
        <v>0.8</v>
      </c>
      <c r="P20" s="263">
        <v>50.19</v>
      </c>
      <c r="Q20" s="263">
        <v>177.68</v>
      </c>
      <c r="R20" s="263">
        <v>375.02</v>
      </c>
      <c r="S20" s="16"/>
    </row>
    <row r="21" spans="2:19" ht="20.100000000000001" customHeight="1" x14ac:dyDescent="0.2">
      <c r="G21" s="15"/>
      <c r="H21" s="285" t="s">
        <v>466</v>
      </c>
      <c r="I21" s="278" t="s">
        <v>0</v>
      </c>
      <c r="J21" s="360">
        <v>14</v>
      </c>
      <c r="K21" s="285">
        <v>36.96</v>
      </c>
      <c r="L21" s="263">
        <v>0.68</v>
      </c>
      <c r="M21" s="263">
        <v>90.77</v>
      </c>
      <c r="N21" s="263">
        <v>62.21</v>
      </c>
      <c r="O21" s="263">
        <v>0.62</v>
      </c>
      <c r="P21" s="263">
        <v>41.74</v>
      </c>
      <c r="Q21" s="263">
        <v>146.94</v>
      </c>
      <c r="R21" s="263">
        <v>248.43</v>
      </c>
      <c r="S21" s="16"/>
    </row>
    <row r="22" spans="2:19" ht="20.100000000000001" customHeight="1" x14ac:dyDescent="0.2">
      <c r="G22" s="15"/>
      <c r="H22" s="285" t="s">
        <v>467</v>
      </c>
      <c r="I22" s="278" t="s">
        <v>0</v>
      </c>
      <c r="J22" s="360">
        <v>15</v>
      </c>
      <c r="K22" s="285">
        <v>31.6</v>
      </c>
      <c r="L22" s="263">
        <v>0.71</v>
      </c>
      <c r="M22" s="263">
        <v>86.07</v>
      </c>
      <c r="N22" s="263">
        <v>56.81</v>
      </c>
      <c r="O22" s="263">
        <v>0.53</v>
      </c>
      <c r="P22" s="263">
        <v>42.29</v>
      </c>
      <c r="Q22" s="263">
        <v>129.02000000000001</v>
      </c>
      <c r="R22" s="263">
        <v>240.13</v>
      </c>
      <c r="S22" s="16"/>
    </row>
    <row r="23" spans="2:19" ht="20.100000000000001" customHeight="1" x14ac:dyDescent="0.2">
      <c r="G23" s="15"/>
      <c r="H23" s="285" t="s">
        <v>468</v>
      </c>
      <c r="I23" s="278" t="s">
        <v>0</v>
      </c>
      <c r="J23" s="360">
        <v>16</v>
      </c>
      <c r="K23" s="285">
        <v>16.510000000000002</v>
      </c>
      <c r="L23" s="263">
        <v>0.59</v>
      </c>
      <c r="M23" s="263">
        <v>100.45</v>
      </c>
      <c r="N23" s="263">
        <v>42.24</v>
      </c>
      <c r="O23" s="263">
        <v>0.36</v>
      </c>
      <c r="P23" s="263">
        <v>54.4</v>
      </c>
      <c r="Q23" s="263">
        <v>65.45</v>
      </c>
      <c r="R23" s="263">
        <v>250.37</v>
      </c>
      <c r="S23" s="16"/>
    </row>
    <row r="24" spans="2:19" ht="20.100000000000001" customHeight="1" x14ac:dyDescent="0.2">
      <c r="G24" s="15"/>
      <c r="H24" s="285" t="s">
        <v>469</v>
      </c>
      <c r="I24" s="278" t="s">
        <v>0</v>
      </c>
      <c r="J24" s="360">
        <v>17</v>
      </c>
      <c r="K24" s="285">
        <v>31.57</v>
      </c>
      <c r="L24" s="263">
        <v>0.67</v>
      </c>
      <c r="M24" s="263">
        <v>101.59</v>
      </c>
      <c r="N24" s="263">
        <v>56.77</v>
      </c>
      <c r="O24" s="263">
        <v>0.64</v>
      </c>
      <c r="P24" s="263">
        <v>42.51</v>
      </c>
      <c r="Q24" s="263">
        <v>133.13999999999999</v>
      </c>
      <c r="R24" s="263">
        <v>241.89</v>
      </c>
      <c r="S24" s="16"/>
    </row>
    <row r="25" spans="2:19" ht="20.100000000000001" customHeight="1" x14ac:dyDescent="0.2">
      <c r="G25" s="15"/>
      <c r="H25" s="285" t="s">
        <v>470</v>
      </c>
      <c r="I25" s="278" t="s">
        <v>0</v>
      </c>
      <c r="J25" s="360">
        <v>18</v>
      </c>
      <c r="K25" s="285">
        <v>36.94</v>
      </c>
      <c r="L25" s="263">
        <v>0.35</v>
      </c>
      <c r="M25" s="263">
        <v>72.08</v>
      </c>
      <c r="N25" s="263">
        <v>39.880000000000003</v>
      </c>
      <c r="O25" s="263">
        <v>0.39</v>
      </c>
      <c r="P25" s="263">
        <v>36.06</v>
      </c>
      <c r="Q25" s="263">
        <v>122.8</v>
      </c>
      <c r="R25" s="263">
        <v>179.83</v>
      </c>
      <c r="S25" s="16"/>
    </row>
    <row r="26" spans="2:19" ht="20.100000000000001" customHeight="1" x14ac:dyDescent="0.2">
      <c r="G26" s="15"/>
      <c r="H26" s="285" t="s">
        <v>471</v>
      </c>
      <c r="I26" s="278" t="s">
        <v>0</v>
      </c>
      <c r="J26" s="360">
        <v>19</v>
      </c>
      <c r="K26" s="285">
        <v>28.72</v>
      </c>
      <c r="L26" s="263">
        <v>0.69</v>
      </c>
      <c r="M26" s="263">
        <v>86.81</v>
      </c>
      <c r="N26" s="263">
        <v>52.74</v>
      </c>
      <c r="O26" s="263">
        <v>0.53</v>
      </c>
      <c r="P26" s="263">
        <v>37.770000000000003</v>
      </c>
      <c r="Q26" s="263">
        <v>140.13</v>
      </c>
      <c r="R26" s="263">
        <v>252.09</v>
      </c>
      <c r="S26" s="16"/>
    </row>
    <row r="27" spans="2:19" ht="20.100000000000001" customHeight="1" x14ac:dyDescent="0.2">
      <c r="G27" s="15"/>
      <c r="H27" s="285" t="s">
        <v>472</v>
      </c>
      <c r="I27" s="278" t="s">
        <v>0</v>
      </c>
      <c r="J27" s="360">
        <v>20</v>
      </c>
      <c r="K27" s="285">
        <v>30.18</v>
      </c>
      <c r="L27" s="263">
        <v>0.94</v>
      </c>
      <c r="M27" s="263">
        <v>74.599999999999994</v>
      </c>
      <c r="N27" s="263">
        <v>47.18</v>
      </c>
      <c r="O27" s="263">
        <v>0.46</v>
      </c>
      <c r="P27" s="263">
        <v>33.86</v>
      </c>
      <c r="Q27" s="263">
        <v>150.29</v>
      </c>
      <c r="R27" s="263">
        <v>292.27999999999997</v>
      </c>
      <c r="S27" s="16"/>
    </row>
    <row r="28" spans="2:19" ht="20.100000000000001" customHeight="1" x14ac:dyDescent="0.2">
      <c r="G28" s="15"/>
      <c r="H28" s="285" t="s">
        <v>473</v>
      </c>
      <c r="I28" s="278" t="s">
        <v>0</v>
      </c>
      <c r="J28" s="360">
        <v>21</v>
      </c>
      <c r="K28" s="285">
        <v>24.05</v>
      </c>
      <c r="L28" s="263">
        <v>0.94</v>
      </c>
      <c r="M28" s="263">
        <v>86</v>
      </c>
      <c r="N28" s="263">
        <v>93.39</v>
      </c>
      <c r="O28" s="263">
        <v>0.74</v>
      </c>
      <c r="P28" s="263">
        <v>31.4</v>
      </c>
      <c r="Q28" s="263">
        <v>120.9</v>
      </c>
      <c r="R28" s="263">
        <v>264.45</v>
      </c>
      <c r="S28" s="16"/>
    </row>
    <row r="29" spans="2:19" ht="20.100000000000001" customHeight="1" x14ac:dyDescent="0.2">
      <c r="G29" s="15"/>
      <c r="H29" s="285" t="s">
        <v>474</v>
      </c>
      <c r="I29" s="278" t="s">
        <v>0</v>
      </c>
      <c r="J29" s="360">
        <v>22</v>
      </c>
      <c r="K29" s="285">
        <v>36.979999999999997</v>
      </c>
      <c r="L29" s="263">
        <v>1.3</v>
      </c>
      <c r="M29" s="263">
        <v>142.25</v>
      </c>
      <c r="N29" s="263">
        <v>231.42</v>
      </c>
      <c r="O29" s="263">
        <v>1.99</v>
      </c>
      <c r="P29" s="263">
        <v>47.89</v>
      </c>
      <c r="Q29" s="263">
        <v>258.62</v>
      </c>
      <c r="R29" s="263">
        <v>484</v>
      </c>
      <c r="S29" s="16"/>
    </row>
    <row r="30" spans="2:19" ht="20.100000000000001" customHeight="1" x14ac:dyDescent="0.2">
      <c r="G30" s="15"/>
      <c r="H30" s="285" t="s">
        <v>475</v>
      </c>
      <c r="I30" s="278" t="s">
        <v>0</v>
      </c>
      <c r="J30" s="360">
        <v>23</v>
      </c>
      <c r="K30" s="285">
        <v>34.06</v>
      </c>
      <c r="L30" s="263">
        <v>0.33</v>
      </c>
      <c r="M30" s="263">
        <v>71.03</v>
      </c>
      <c r="N30" s="263">
        <v>41.24</v>
      </c>
      <c r="O30" s="263">
        <v>0.51</v>
      </c>
      <c r="P30" s="263">
        <v>34.68</v>
      </c>
      <c r="Q30" s="263">
        <v>118.44</v>
      </c>
      <c r="R30" s="263">
        <v>175.32</v>
      </c>
      <c r="S30" s="16"/>
    </row>
    <row r="31" spans="2:19" ht="20.100000000000001" customHeight="1" x14ac:dyDescent="0.2">
      <c r="G31" s="15"/>
      <c r="H31" s="285" t="s">
        <v>476</v>
      </c>
      <c r="I31" s="278" t="s">
        <v>0</v>
      </c>
      <c r="J31" s="360">
        <v>24</v>
      </c>
      <c r="K31" s="285">
        <v>29.41</v>
      </c>
      <c r="L31" s="263">
        <v>1.58</v>
      </c>
      <c r="M31" s="263">
        <v>147.61000000000001</v>
      </c>
      <c r="N31" s="263">
        <v>105.53</v>
      </c>
      <c r="O31" s="263">
        <v>1.4</v>
      </c>
      <c r="P31" s="263">
        <v>40.799999999999997</v>
      </c>
      <c r="Q31" s="263">
        <v>277.11</v>
      </c>
      <c r="R31" s="263">
        <v>395.04</v>
      </c>
      <c r="S31" s="16"/>
    </row>
    <row r="32" spans="2:19" ht="20.100000000000001" customHeight="1" x14ac:dyDescent="0.2">
      <c r="G32" s="15"/>
      <c r="H32" s="285" t="s">
        <v>477</v>
      </c>
      <c r="I32" s="278" t="s">
        <v>0</v>
      </c>
      <c r="J32" s="360">
        <v>25</v>
      </c>
      <c r="K32" s="285">
        <v>26.27</v>
      </c>
      <c r="L32" s="263">
        <v>1.57</v>
      </c>
      <c r="M32" s="263">
        <v>159.32</v>
      </c>
      <c r="N32" s="263">
        <v>97.56</v>
      </c>
      <c r="O32" s="263">
        <v>1.32</v>
      </c>
      <c r="P32" s="263">
        <v>37.06</v>
      </c>
      <c r="Q32" s="263">
        <v>267.98</v>
      </c>
      <c r="R32" s="263">
        <v>380.5</v>
      </c>
      <c r="S32" s="16"/>
    </row>
    <row r="33" spans="7:19" ht="20.100000000000001" customHeight="1" x14ac:dyDescent="0.2">
      <c r="G33" s="15"/>
      <c r="H33" s="285"/>
      <c r="I33" s="278"/>
      <c r="J33" s="360"/>
      <c r="K33" s="285"/>
      <c r="L33" s="263"/>
      <c r="M33" s="263"/>
      <c r="N33" s="263"/>
      <c r="O33" s="263"/>
      <c r="P33" s="263"/>
      <c r="Q33" s="263"/>
      <c r="R33" s="263"/>
      <c r="S33" s="16"/>
    </row>
    <row r="34" spans="7:19" ht="20.100000000000001" customHeight="1" x14ac:dyDescent="0.2">
      <c r="G34" s="15"/>
      <c r="H34" s="285"/>
      <c r="I34" s="278"/>
      <c r="J34" s="360"/>
      <c r="K34" s="285"/>
      <c r="L34" s="263"/>
      <c r="M34" s="263"/>
      <c r="N34" s="263"/>
      <c r="O34" s="263"/>
      <c r="P34" s="263"/>
      <c r="Q34" s="263"/>
      <c r="R34" s="263"/>
      <c r="S34" s="16"/>
    </row>
    <row r="35" spans="7:19" ht="20.100000000000001" customHeight="1" x14ac:dyDescent="0.2">
      <c r="G35" s="15"/>
      <c r="H35" s="285"/>
      <c r="I35" s="278"/>
      <c r="J35" s="360"/>
      <c r="K35" s="285"/>
      <c r="L35" s="263"/>
      <c r="M35" s="263"/>
      <c r="N35" s="263"/>
      <c r="O35" s="263"/>
      <c r="P35" s="263"/>
      <c r="Q35" s="263"/>
      <c r="R35" s="263"/>
      <c r="S35" s="16"/>
    </row>
    <row r="36" spans="7:19" ht="20.100000000000001" customHeight="1" x14ac:dyDescent="0.2">
      <c r="G36" s="15"/>
      <c r="H36" s="285"/>
      <c r="I36" s="278"/>
      <c r="J36" s="360"/>
      <c r="K36" s="285"/>
      <c r="L36" s="263"/>
      <c r="M36" s="263"/>
      <c r="N36" s="263"/>
      <c r="O36" s="263"/>
      <c r="P36" s="263"/>
      <c r="Q36" s="263"/>
      <c r="R36" s="263"/>
      <c r="S36" s="16"/>
    </row>
    <row r="37" spans="7:19" ht="20.100000000000001" customHeight="1" thickBot="1" x14ac:dyDescent="0.25">
      <c r="G37" s="15"/>
      <c r="H37" s="288"/>
      <c r="I37" s="287"/>
      <c r="J37" s="361"/>
      <c r="K37" s="288"/>
      <c r="L37" s="264"/>
      <c r="M37" s="264"/>
      <c r="N37" s="264"/>
      <c r="O37" s="264"/>
      <c r="P37" s="264"/>
      <c r="Q37" s="264"/>
      <c r="R37" s="264"/>
      <c r="S37" s="16"/>
    </row>
    <row r="38" spans="7:19" ht="20.100000000000001" customHeight="1" thickBot="1" x14ac:dyDescent="0.25">
      <c r="G38" s="15"/>
      <c r="H38" s="494" t="s">
        <v>51</v>
      </c>
      <c r="I38" s="495"/>
      <c r="J38" s="496"/>
      <c r="K38" s="290"/>
      <c r="L38" s="290"/>
      <c r="M38" s="290"/>
      <c r="N38" s="290"/>
      <c r="O38" s="290"/>
      <c r="P38" s="290"/>
      <c r="Q38" s="290"/>
      <c r="R38" s="291"/>
      <c r="S38" s="16"/>
    </row>
    <row r="39" spans="7:19" ht="20.100000000000001" customHeight="1" thickBot="1" x14ac:dyDescent="0.25">
      <c r="G39" s="20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</row>
  </sheetData>
  <sheetProtection password="D3E8" sheet="1" objects="1" scenarios="1" selectLockedCells="1"/>
  <mergeCells count="5">
    <mergeCell ref="H38:J38"/>
    <mergeCell ref="K6:R6"/>
    <mergeCell ref="J6:J7"/>
    <mergeCell ref="H6:H7"/>
    <mergeCell ref="I6:I7"/>
  </mergeCells>
  <conditionalFormatting sqref="D15:D16 K38:R38 H8:R37">
    <cfRule type="cellIs" dxfId="60" priority="1" stopIfTrue="1" operator="equal">
      <formula>""</formula>
    </cfRule>
  </conditionalFormatting>
  <conditionalFormatting sqref="K8:R37">
    <cfRule type="cellIs" dxfId="59" priority="2" operator="lessThan">
      <formula>K$38</formula>
    </cfRule>
    <cfRule type="cellIs" priority="8" stopIfTrue="1" operator="between">
      <formula>K$38</formula>
      <formula>1000000000000</formula>
    </cfRule>
    <cfRule type="cellIs" dxfId="58" priority="10" operator="notEqual">
      <formula>"&lt;LOD"</formula>
    </cfRule>
  </conditionalFormatting>
  <dataValidations count="1">
    <dataValidation type="custom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8:R37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878A15"/>
  </sheetPr>
  <dimension ref="B1:X745"/>
  <sheetViews>
    <sheetView topLeftCell="E1" zoomScale="60" zoomScaleNormal="60" workbookViewId="0">
      <selection activeCell="J8" sqref="J8:J37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1" width="14.6640625" style="11" customWidth="1"/>
    <col min="12" max="15" width="14.6640625" style="145" customWidth="1"/>
    <col min="16" max="16" width="14.6640625" style="305" customWidth="1"/>
    <col min="17" max="19" width="14.6640625" style="145" customWidth="1"/>
    <col min="20" max="20" width="2.88671875" style="11" customWidth="1"/>
    <col min="21" max="21" width="8.88671875" style="11"/>
    <col min="22" max="22" width="2.5546875" style="11" customWidth="1"/>
    <col min="23" max="23" width="15.77734375" style="11" customWidth="1"/>
    <col min="24" max="24" width="2.33203125" style="11" customWidth="1"/>
    <col min="25" max="16384" width="8.88671875" style="11"/>
  </cols>
  <sheetData>
    <row r="1" spans="2:24" ht="12" customHeight="1" x14ac:dyDescent="0.2"/>
    <row r="2" spans="2:24" ht="20.100000000000001" customHeight="1" x14ac:dyDescent="0.2">
      <c r="B2" s="37" t="s">
        <v>62</v>
      </c>
    </row>
    <row r="3" spans="2:24" ht="20.100000000000001" customHeight="1" x14ac:dyDescent="0.2">
      <c r="B3" s="37"/>
    </row>
    <row r="4" spans="2:24" ht="20.100000000000001" customHeight="1" thickBot="1" x14ac:dyDescent="0.25">
      <c r="B4" s="22" t="s">
        <v>54</v>
      </c>
      <c r="H4" s="38" t="s">
        <v>374</v>
      </c>
    </row>
    <row r="5" spans="2:24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3"/>
      <c r="L5" s="146"/>
      <c r="M5" s="146"/>
      <c r="N5" s="146"/>
      <c r="O5" s="146"/>
      <c r="P5" s="306"/>
      <c r="Q5" s="146"/>
      <c r="R5" s="146"/>
      <c r="S5" s="146"/>
      <c r="T5" s="14"/>
      <c r="V5" s="12"/>
      <c r="W5" s="13"/>
      <c r="X5" s="14"/>
    </row>
    <row r="6" spans="2:24" ht="20.100000000000001" customHeight="1" x14ac:dyDescent="0.2">
      <c r="B6" s="15"/>
      <c r="C6" s="45" t="s">
        <v>3</v>
      </c>
      <c r="D6" s="267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00" t="s">
        <v>63</v>
      </c>
      <c r="L6" s="506" t="s">
        <v>411</v>
      </c>
      <c r="M6" s="507"/>
      <c r="N6" s="507"/>
      <c r="O6" s="507"/>
      <c r="P6" s="507"/>
      <c r="Q6" s="507"/>
      <c r="R6" s="507"/>
      <c r="S6" s="508"/>
      <c r="T6" s="16"/>
      <c r="V6" s="15"/>
      <c r="W6" s="504" t="s">
        <v>413</v>
      </c>
      <c r="X6" s="16"/>
    </row>
    <row r="7" spans="2:24" ht="20.100000000000001" customHeight="1" thickBot="1" x14ac:dyDescent="0.25">
      <c r="B7" s="15"/>
      <c r="C7" s="50" t="s">
        <v>34</v>
      </c>
      <c r="D7" s="268" t="str">
        <f>IF('Application info'!E16="","",'Application info'!E16)</f>
        <v>MLP/2015/00094</v>
      </c>
      <c r="E7" s="16"/>
      <c r="G7" s="15"/>
      <c r="H7" s="475"/>
      <c r="I7" s="478"/>
      <c r="J7" s="478"/>
      <c r="K7" s="501"/>
      <c r="L7" s="219" t="s">
        <v>41</v>
      </c>
      <c r="M7" s="307" t="s">
        <v>42</v>
      </c>
      <c r="N7" s="307" t="s">
        <v>43</v>
      </c>
      <c r="O7" s="308" t="s">
        <v>44</v>
      </c>
      <c r="P7" s="308" t="s">
        <v>45</v>
      </c>
      <c r="Q7" s="308" t="s">
        <v>46</v>
      </c>
      <c r="R7" s="307" t="s">
        <v>47</v>
      </c>
      <c r="S7" s="309" t="s">
        <v>48</v>
      </c>
      <c r="T7" s="16"/>
      <c r="V7" s="15"/>
      <c r="W7" s="505"/>
      <c r="X7" s="16"/>
    </row>
    <row r="8" spans="2:24" ht="20.100000000000001" customHeight="1" x14ac:dyDescent="0.2">
      <c r="B8" s="15"/>
      <c r="C8" s="50" t="s">
        <v>35</v>
      </c>
      <c r="D8" s="268" t="str">
        <f>IF('Application info'!E17="","",'Application info'!E17)</f>
        <v>PD Teesport</v>
      </c>
      <c r="E8" s="16"/>
      <c r="G8" s="15"/>
      <c r="H8" s="39" t="str">
        <f>IF('Trace metal data'!H8="","",'Trace metal data'!H8)</f>
        <v>2015/23390</v>
      </c>
      <c r="I8" s="40" t="str">
        <f>IF('Trace metal data'!I8="","",'Trace metal data'!I8)</f>
        <v>Area i</v>
      </c>
      <c r="J8" s="281"/>
      <c r="K8" s="75">
        <f>IF('Trace metal data'!J8="","",'Trace metal data'!J8)</f>
        <v>1</v>
      </c>
      <c r="L8" s="127">
        <f>IF('Trace metal data'!K8="","",IF(ISNUMBER('Trace metal data'!K8)=TRUE, IF('Trace metal data'!K8&lt;'Trace metal data'!K$38, "ERROR", 'Trace metal data'!K8), IF('Trace metal data'!K8="&lt;LOD",'Trace metal data'!K$38, "ERROR")))</f>
        <v>23.2</v>
      </c>
      <c r="M8" s="280">
        <f>IF('Trace metal data'!L8="","",IF(ISNUMBER('Trace metal data'!L8)=TRUE, IF('Trace metal data'!L8&lt;'Trace metal data'!L$38, "ERROR", 'Trace metal data'!L8), IF('Trace metal data'!L8="&lt;LOD",'Trace metal data'!L$38, "ERROR")))</f>
        <v>1.74</v>
      </c>
      <c r="N8" s="280">
        <f>IF('Trace metal data'!M8="","",IF(ISNUMBER('Trace metal data'!M8)=TRUE, IF('Trace metal data'!M8&lt;'Trace metal data'!M$38, "ERROR", 'Trace metal data'!M8), IF('Trace metal data'!M8="&lt;LOD",'Trace metal data'!M$38, "ERROR")))</f>
        <v>145.51</v>
      </c>
      <c r="O8" s="280">
        <f>IF('Trace metal data'!N8="","",IF(ISNUMBER('Trace metal data'!N8)=TRUE, IF('Trace metal data'!N8&lt;'Trace metal data'!N$38, "ERROR", 'Trace metal data'!N8), IF('Trace metal data'!N8="&lt;LOD",'Trace metal data'!N$38, "ERROR")))</f>
        <v>70.599999999999994</v>
      </c>
      <c r="P8" s="280">
        <f>IF('Trace metal data'!O8="","",IF(ISNUMBER('Trace metal data'!O8)=TRUE, IF('Trace metal data'!O8&lt;'Trace metal data'!O$38, "ERROR", 'Trace metal data'!O8), IF('Trace metal data'!O8="&lt;LOD",'Trace metal data'!O$38, "ERROR")))</f>
        <v>0.79</v>
      </c>
      <c r="Q8" s="280">
        <f>IF('Trace metal data'!P8="","",IF(ISNUMBER('Trace metal data'!P8)=TRUE, IF('Trace metal data'!P8&lt;'Trace metal data'!P$38, "ERROR", 'Trace metal data'!P8), IF('Trace metal data'!P8="&lt;LOD",'Trace metal data'!P$38, "ERROR")))</f>
        <v>46.99</v>
      </c>
      <c r="R8" s="280">
        <f>IF('Trace metal data'!Q8="","",IF(ISNUMBER('Trace metal data'!Q8)=TRUE, IF('Trace metal data'!Q8&lt;'Trace metal data'!Q$38, "ERROR", 'Trace metal data'!Q8), IF('Trace metal data'!Q8="&lt;LOD",'Trace metal data'!Q$38, "ERROR")))</f>
        <v>465.39</v>
      </c>
      <c r="S8" s="310">
        <f>IF('Trace metal data'!R8="","",IF(ISNUMBER('Trace metal data'!R8)=TRUE, IF('Trace metal data'!R8&lt;'Trace metal data'!R$38, "ERROR", 'Trace metal data'!R8), IF('Trace metal data'!R8="&lt;LOD",'Trace metal data'!R$38, "ERROR")))</f>
        <v>443.67</v>
      </c>
      <c r="T8" s="16"/>
      <c r="V8" s="15"/>
      <c r="W8" s="406">
        <f>'Physical Stats'!L9</f>
        <v>31.855083000121166</v>
      </c>
      <c r="X8" s="16"/>
    </row>
    <row r="9" spans="2:24" ht="20.100000000000001" customHeight="1" x14ac:dyDescent="0.2">
      <c r="B9" s="15"/>
      <c r="C9" s="50" t="s">
        <v>36</v>
      </c>
      <c r="D9" s="269">
        <f>IF('Application info'!E18="","",'Application info'!E18)</f>
        <v>42158</v>
      </c>
      <c r="E9" s="16"/>
      <c r="G9" s="15"/>
      <c r="H9" s="42" t="str">
        <f>IF('Trace metal data'!H9="","",'Trace metal data'!H9)</f>
        <v>2015/23391</v>
      </c>
      <c r="I9" s="43" t="str">
        <f>IF('Trace metal data'!I9="","",'Trace metal data'!I9)</f>
        <v>Area i</v>
      </c>
      <c r="J9" s="278"/>
      <c r="K9" s="76">
        <f>IF('Trace metal data'!J9="","",'Trace metal data'!J9)</f>
        <v>2</v>
      </c>
      <c r="L9" s="127">
        <f>IF('Trace metal data'!K9="","",IF(ISNUMBER('Trace metal data'!K9)=TRUE, IF('Trace metal data'!K9&lt;'Trace metal data'!K$38, "ERROR", 'Trace metal data'!K9), IF('Trace metal data'!K9="&lt;LOD",'Trace metal data'!K$38, "ERROR")))</f>
        <v>25.7</v>
      </c>
      <c r="M9" s="284">
        <f>IF('Trace metal data'!L9="","",IF(ISNUMBER('Trace metal data'!L9)=TRUE, IF('Trace metal data'!L9&lt;'Trace metal data'!L$38, "ERROR", 'Trace metal data'!L9), IF('Trace metal data'!L9="&lt;LOD",'Trace metal data'!L$38, "ERROR")))</f>
        <v>1.58</v>
      </c>
      <c r="N9" s="284">
        <f>IF('Trace metal data'!M9="","",IF(ISNUMBER('Trace metal data'!M9)=TRUE, IF('Trace metal data'!M9&lt;'Trace metal data'!M$38, "ERROR", 'Trace metal data'!M9), IF('Trace metal data'!M9="&lt;LOD",'Trace metal data'!M$38, "ERROR")))</f>
        <v>161</v>
      </c>
      <c r="O9" s="284">
        <f>IF('Trace metal data'!N9="","",IF(ISNUMBER('Trace metal data'!N9)=TRUE, IF('Trace metal data'!N9&lt;'Trace metal data'!N$38, "ERROR", 'Trace metal data'!N9), IF('Trace metal data'!N9="&lt;LOD",'Trace metal data'!N$38, "ERROR")))</f>
        <v>80.64</v>
      </c>
      <c r="P9" s="284">
        <f>IF('Trace metal data'!O9="","",IF(ISNUMBER('Trace metal data'!O9)=TRUE, IF('Trace metal data'!O9&lt;'Trace metal data'!O$38, "ERROR", 'Trace metal data'!O9), IF('Trace metal data'!O9="&lt;LOD",'Trace metal data'!O$38, "ERROR")))</f>
        <v>1.01</v>
      </c>
      <c r="Q9" s="284">
        <f>IF('Trace metal data'!P9="","",IF(ISNUMBER('Trace metal data'!P9)=TRUE, IF('Trace metal data'!P9&lt;'Trace metal data'!P$38, "ERROR", 'Trace metal data'!P9), IF('Trace metal data'!P9="&lt;LOD",'Trace metal data'!P$38, "ERROR")))</f>
        <v>46.65</v>
      </c>
      <c r="R9" s="284">
        <f>IF('Trace metal data'!Q9="","",IF(ISNUMBER('Trace metal data'!Q9)=TRUE, IF('Trace metal data'!Q9&lt;'Trace metal data'!Q$38, "ERROR", 'Trace metal data'!Q9), IF('Trace metal data'!Q9="&lt;LOD",'Trace metal data'!Q$38, "ERROR")))</f>
        <v>394.65</v>
      </c>
      <c r="S9" s="311">
        <f>IF('Trace metal data'!R9="","",IF(ISNUMBER('Trace metal data'!R9)=TRUE, IF('Trace metal data'!R9&lt;'Trace metal data'!R$38, "ERROR", 'Trace metal data'!R9), IF('Trace metal data'!R9="&lt;LOD",'Trace metal data'!R$38, "ERROR")))</f>
        <v>413.99</v>
      </c>
      <c r="T9" s="16"/>
      <c r="V9" s="15"/>
      <c r="W9" s="178">
        <f>'Physical Stats'!L10</f>
        <v>32.120026092628834</v>
      </c>
      <c r="X9" s="16"/>
    </row>
    <row r="10" spans="2:24" ht="20.100000000000001" customHeight="1" thickBot="1" x14ac:dyDescent="0.25">
      <c r="B10" s="15"/>
      <c r="C10" s="51" t="s">
        <v>37</v>
      </c>
      <c r="D10" s="270" t="str">
        <f>IF('Application info'!E19="","",'Application info'!E19)</f>
        <v>PD Teesport</v>
      </c>
      <c r="E10" s="16"/>
      <c r="G10" s="15"/>
      <c r="H10" s="42" t="str">
        <f>IF('Trace metal data'!H10="","",'Trace metal data'!H10)</f>
        <v>2015/23392</v>
      </c>
      <c r="I10" s="43" t="str">
        <f>IF('Trace metal data'!I10="","",'Trace metal data'!I10)</f>
        <v>Area i</v>
      </c>
      <c r="J10" s="278"/>
      <c r="K10" s="76">
        <f>IF('Trace metal data'!J10="","",'Trace metal data'!J10)</f>
        <v>3</v>
      </c>
      <c r="L10" s="127">
        <f>IF('Trace metal data'!K10="","",IF(ISNUMBER('Trace metal data'!K10)=TRUE, IF('Trace metal data'!K10&lt;'Trace metal data'!K$38, "ERROR", 'Trace metal data'!K10), IF('Trace metal data'!K10="&lt;LOD",'Trace metal data'!K$38, "ERROR")))</f>
        <v>21.96</v>
      </c>
      <c r="M10" s="284">
        <f>IF('Trace metal data'!L10="","",IF(ISNUMBER('Trace metal data'!L10)=TRUE, IF('Trace metal data'!L10&lt;'Trace metal data'!L$38, "ERROR", 'Trace metal data'!L10), IF('Trace metal data'!L10="&lt;LOD",'Trace metal data'!L$38, "ERROR")))</f>
        <v>1.71</v>
      </c>
      <c r="N10" s="284">
        <f>IF('Trace metal data'!M10="","",IF(ISNUMBER('Trace metal data'!M10)=TRUE, IF('Trace metal data'!M10&lt;'Trace metal data'!M$38, "ERROR", 'Trace metal data'!M10), IF('Trace metal data'!M10="&lt;LOD",'Trace metal data'!M$38, "ERROR")))</f>
        <v>152.77000000000001</v>
      </c>
      <c r="O10" s="284">
        <f>IF('Trace metal data'!N10="","",IF(ISNUMBER('Trace metal data'!N10)=TRUE, IF('Trace metal data'!N10&lt;'Trace metal data'!N$38, "ERROR", 'Trace metal data'!N10), IF('Trace metal data'!N10="&lt;LOD",'Trace metal data'!N$38, "ERROR")))</f>
        <v>83.69</v>
      </c>
      <c r="P10" s="284">
        <f>IF('Trace metal data'!O10="","",IF(ISNUMBER('Trace metal data'!O10)=TRUE, IF('Trace metal data'!O10&lt;'Trace metal data'!O$38, "ERROR", 'Trace metal data'!O10), IF('Trace metal data'!O10="&lt;LOD",'Trace metal data'!O$38, "ERROR")))</f>
        <v>0.89</v>
      </c>
      <c r="Q10" s="284">
        <f>IF('Trace metal data'!P10="","",IF(ISNUMBER('Trace metal data'!P10)=TRUE, IF('Trace metal data'!P10&lt;'Trace metal data'!P$38, "ERROR", 'Trace metal data'!P10), IF('Trace metal data'!P10="&lt;LOD",'Trace metal data'!P$38, "ERROR")))</f>
        <v>50.19</v>
      </c>
      <c r="R10" s="284">
        <f>IF('Trace metal data'!Q10="","",IF(ISNUMBER('Trace metal data'!Q10)=TRUE, IF('Trace metal data'!Q10&lt;'Trace metal data'!Q$38, "ERROR", 'Trace metal data'!Q10), IF('Trace metal data'!Q10="&lt;LOD",'Trace metal data'!Q$38, "ERROR")))</f>
        <v>504.99</v>
      </c>
      <c r="S10" s="311">
        <f>IF('Trace metal data'!R10="","",IF(ISNUMBER('Trace metal data'!R10)=TRUE, IF('Trace metal data'!R10&lt;'Trace metal data'!R$38, "ERROR", 'Trace metal data'!R10), IF('Trace metal data'!R10="&lt;LOD",'Trace metal data'!R$38, "ERROR")))</f>
        <v>498.68</v>
      </c>
      <c r="T10" s="16"/>
      <c r="V10" s="15"/>
      <c r="W10" s="178">
        <f>'Physical Stats'!L11</f>
        <v>36.408485446472618</v>
      </c>
      <c r="X10" s="16"/>
    </row>
    <row r="11" spans="2:24" ht="20.100000000000001" customHeight="1" thickBot="1" x14ac:dyDescent="0.25">
      <c r="B11" s="15"/>
      <c r="C11" s="13"/>
      <c r="D11" s="271"/>
      <c r="E11" s="16"/>
      <c r="G11" s="15"/>
      <c r="H11" s="42" t="str">
        <f>IF('Trace metal data'!H11="","",'Trace metal data'!H11)</f>
        <v>2015/23393</v>
      </c>
      <c r="I11" s="43" t="str">
        <f>IF('Trace metal data'!I11="","",'Trace metal data'!I11)</f>
        <v>Area i</v>
      </c>
      <c r="J11" s="278"/>
      <c r="K11" s="76">
        <f>IF('Trace metal data'!J11="","",'Trace metal data'!J11)</f>
        <v>4</v>
      </c>
      <c r="L11" s="127">
        <f>IF('Trace metal data'!K11="","",IF(ISNUMBER('Trace metal data'!K11)=TRUE, IF('Trace metal data'!K11&lt;'Trace metal data'!K$38, "ERROR", 'Trace metal data'!K11), IF('Trace metal data'!K11="&lt;LOD",'Trace metal data'!K$38, "ERROR")))</f>
        <v>21.23</v>
      </c>
      <c r="M11" s="284">
        <f>IF('Trace metal data'!L11="","",IF(ISNUMBER('Trace metal data'!L11)=TRUE, IF('Trace metal data'!L11&lt;'Trace metal data'!L$38, "ERROR", 'Trace metal data'!L11), IF('Trace metal data'!L11="&lt;LOD",'Trace metal data'!L$38, "ERROR")))</f>
        <v>1.69</v>
      </c>
      <c r="N11" s="284">
        <f>IF('Trace metal data'!M11="","",IF(ISNUMBER('Trace metal data'!M11)=TRUE, IF('Trace metal data'!M11&lt;'Trace metal data'!M$38, "ERROR", 'Trace metal data'!M11), IF('Trace metal data'!M11="&lt;LOD",'Trace metal data'!M$38, "ERROR")))</f>
        <v>149.9</v>
      </c>
      <c r="O11" s="284">
        <f>IF('Trace metal data'!N11="","",IF(ISNUMBER('Trace metal data'!N11)=TRUE, IF('Trace metal data'!N11&lt;'Trace metal data'!N$38, "ERROR", 'Trace metal data'!N11), IF('Trace metal data'!N11="&lt;LOD",'Trace metal data'!N$38, "ERROR")))</f>
        <v>69.98</v>
      </c>
      <c r="P11" s="284">
        <f>IF('Trace metal data'!O11="","",IF(ISNUMBER('Trace metal data'!O11)=TRUE, IF('Trace metal data'!O11&lt;'Trace metal data'!O$38, "ERROR", 'Trace metal data'!O11), IF('Trace metal data'!O11="&lt;LOD",'Trace metal data'!O$38, "ERROR")))</f>
        <v>0.86</v>
      </c>
      <c r="Q11" s="284">
        <f>IF('Trace metal data'!P11="","",IF(ISNUMBER('Trace metal data'!P11)=TRUE, IF('Trace metal data'!P11&lt;'Trace metal data'!P$38, "ERROR", 'Trace metal data'!P11), IF('Trace metal data'!P11="&lt;LOD",'Trace metal data'!P$38, "ERROR")))</f>
        <v>50.33</v>
      </c>
      <c r="R11" s="284">
        <f>IF('Trace metal data'!Q11="","",IF(ISNUMBER('Trace metal data'!Q11)=TRUE, IF('Trace metal data'!Q11&lt;'Trace metal data'!Q$38, "ERROR", 'Trace metal data'!Q11), IF('Trace metal data'!Q11="&lt;LOD",'Trace metal data'!Q$38, "ERROR")))</f>
        <v>543.29</v>
      </c>
      <c r="S11" s="311">
        <f>IF('Trace metal data'!R11="","",IF(ISNUMBER('Trace metal data'!R11)=TRUE, IF('Trace metal data'!R11&lt;'Trace metal data'!R$38, "ERROR", 'Trace metal data'!R11), IF('Trace metal data'!R11="&lt;LOD",'Trace metal data'!R$38, "ERROR")))</f>
        <v>441.04</v>
      </c>
      <c r="T11" s="16"/>
      <c r="V11" s="15"/>
      <c r="W11" s="178">
        <f>'Physical Stats'!L12</f>
        <v>35.672323759791119</v>
      </c>
      <c r="X11" s="16"/>
    </row>
    <row r="12" spans="2:24" ht="20.100000000000001" customHeight="1" x14ac:dyDescent="0.2">
      <c r="B12" s="15"/>
      <c r="C12" s="45" t="s">
        <v>55</v>
      </c>
      <c r="D12" s="267" t="str">
        <f>IF('Trace metal data'!D15="","",'Trace metal data'!D15)</f>
        <v/>
      </c>
      <c r="E12" s="16"/>
      <c r="G12" s="15"/>
      <c r="H12" s="42" t="str">
        <f>IF('Trace metal data'!H12="","",'Trace metal data'!H12)</f>
        <v>2015/23394</v>
      </c>
      <c r="I12" s="43" t="str">
        <f>IF('Trace metal data'!I12="","",'Trace metal data'!I12)</f>
        <v>Area i</v>
      </c>
      <c r="J12" s="278"/>
      <c r="K12" s="76">
        <f>IF('Trace metal data'!J12="","",'Trace metal data'!J12)</f>
        <v>5</v>
      </c>
      <c r="L12" s="127">
        <f>IF('Trace metal data'!K12="","",IF(ISNUMBER('Trace metal data'!K12)=TRUE, IF('Trace metal data'!K12&lt;'Trace metal data'!K$38, "ERROR", 'Trace metal data'!K12), IF('Trace metal data'!K12="&lt;LOD",'Trace metal data'!K$38, "ERROR")))</f>
        <v>32.5</v>
      </c>
      <c r="M12" s="284">
        <f>IF('Trace metal data'!L12="","",IF(ISNUMBER('Trace metal data'!L12)=TRUE, IF('Trace metal data'!L12&lt;'Trace metal data'!L$38, "ERROR", 'Trace metal data'!L12), IF('Trace metal data'!L12="&lt;LOD",'Trace metal data'!L$38, "ERROR")))</f>
        <v>1.6</v>
      </c>
      <c r="N12" s="284">
        <f>IF('Trace metal data'!M12="","",IF(ISNUMBER('Trace metal data'!M12)=TRUE, IF('Trace metal data'!M12&lt;'Trace metal data'!M$38, "ERROR", 'Trace metal data'!M12), IF('Trace metal data'!M12="&lt;LOD",'Trace metal data'!M$38, "ERROR")))</f>
        <v>192.3</v>
      </c>
      <c r="O12" s="284">
        <f>IF('Trace metal data'!N12="","",IF(ISNUMBER('Trace metal data'!N12)=TRUE, IF('Trace metal data'!N12&lt;'Trace metal data'!N$38, "ERROR", 'Trace metal data'!N12), IF('Trace metal data'!N12="&lt;LOD",'Trace metal data'!N$38, "ERROR")))</f>
        <v>102.11</v>
      </c>
      <c r="P12" s="284">
        <f>IF('Trace metal data'!O12="","",IF(ISNUMBER('Trace metal data'!O12)=TRUE, IF('Trace metal data'!O12&lt;'Trace metal data'!O$38, "ERROR", 'Trace metal data'!O12), IF('Trace metal data'!O12="&lt;LOD",'Trace metal data'!O$38, "ERROR")))</f>
        <v>1.35</v>
      </c>
      <c r="Q12" s="284">
        <f>IF('Trace metal data'!P12="","",IF(ISNUMBER('Trace metal data'!P12)=TRUE, IF('Trace metal data'!P12&lt;'Trace metal data'!P$38, "ERROR", 'Trace metal data'!P12), IF('Trace metal data'!P12="&lt;LOD",'Trace metal data'!P$38, "ERROR")))</f>
        <v>56.71</v>
      </c>
      <c r="R12" s="284">
        <f>IF('Trace metal data'!Q12="","",IF(ISNUMBER('Trace metal data'!Q12)=TRUE, IF('Trace metal data'!Q12&lt;'Trace metal data'!Q$38, "ERROR", 'Trace metal data'!Q12), IF('Trace metal data'!Q12="&lt;LOD",'Trace metal data'!Q$38, "ERROR")))</f>
        <v>399.66</v>
      </c>
      <c r="S12" s="311">
        <f>IF('Trace metal data'!R12="","",IF(ISNUMBER('Trace metal data'!R12)=TRUE, IF('Trace metal data'!R12&lt;'Trace metal data'!R$38, "ERROR", 'Trace metal data'!R12), IF('Trace metal data'!R12="&lt;LOD",'Trace metal data'!R$38, "ERROR")))</f>
        <v>451.75</v>
      </c>
      <c r="T12" s="16"/>
      <c r="V12" s="15"/>
      <c r="W12" s="178">
        <f>'Physical Stats'!L13</f>
        <v>32.799999999999997</v>
      </c>
      <c r="X12" s="16"/>
    </row>
    <row r="13" spans="2:24" ht="20.100000000000001" customHeight="1" thickBot="1" x14ac:dyDescent="0.25">
      <c r="B13" s="15"/>
      <c r="C13" s="46" t="s">
        <v>56</v>
      </c>
      <c r="D13" s="272" t="str">
        <f>IF('Trace metal data'!D16="","",'Trace metal data'!D16)</f>
        <v/>
      </c>
      <c r="E13" s="16"/>
      <c r="G13" s="15"/>
      <c r="H13" s="42" t="str">
        <f>IF('Trace metal data'!H13="","",'Trace metal data'!H13)</f>
        <v>2015/23395</v>
      </c>
      <c r="I13" s="43" t="str">
        <f>IF('Trace metal data'!I13="","",'Trace metal data'!I13)</f>
        <v>Area i</v>
      </c>
      <c r="J13" s="278"/>
      <c r="K13" s="76">
        <f>IF('Trace metal data'!J13="","",'Trace metal data'!J13)</f>
        <v>6</v>
      </c>
      <c r="L13" s="127">
        <f>IF('Trace metal data'!K13="","",IF(ISNUMBER('Trace metal data'!K13)=TRUE, IF('Trace metal data'!K13&lt;'Trace metal data'!K$38, "ERROR", 'Trace metal data'!K13), IF('Trace metal data'!K13="&lt;LOD",'Trace metal data'!K$38, "ERROR")))</f>
        <v>11.56</v>
      </c>
      <c r="M13" s="284">
        <f>IF('Trace metal data'!L13="","",IF(ISNUMBER('Trace metal data'!L13)=TRUE, IF('Trace metal data'!L13&lt;'Trace metal data'!L$38, "ERROR", 'Trace metal data'!L13), IF('Trace metal data'!L13="&lt;LOD",'Trace metal data'!L$38, "ERROR")))</f>
        <v>0.32</v>
      </c>
      <c r="N13" s="284">
        <f>IF('Trace metal data'!M13="","",IF(ISNUMBER('Trace metal data'!M13)=TRUE, IF('Trace metal data'!M13&lt;'Trace metal data'!M$38, "ERROR", 'Trace metal data'!M13), IF('Trace metal data'!M13="&lt;LOD",'Trace metal data'!M$38, "ERROR")))</f>
        <v>48.31</v>
      </c>
      <c r="O13" s="284">
        <f>IF('Trace metal data'!N13="","",IF(ISNUMBER('Trace metal data'!N13)=TRUE, IF('Trace metal data'!N13&lt;'Trace metal data'!N$38, "ERROR", 'Trace metal data'!N13), IF('Trace metal data'!N13="&lt;LOD",'Trace metal data'!N$38, "ERROR")))</f>
        <v>21.26</v>
      </c>
      <c r="P13" s="284">
        <f>IF('Trace metal data'!O13="","",IF(ISNUMBER('Trace metal data'!O13)=TRUE, IF('Trace metal data'!O13&lt;'Trace metal data'!O$38, "ERROR", 'Trace metal data'!O13), IF('Trace metal data'!O13="&lt;LOD",'Trace metal data'!O$38, "ERROR")))</f>
        <v>0.2</v>
      </c>
      <c r="Q13" s="284">
        <f>IF('Trace metal data'!P13="","",IF(ISNUMBER('Trace metal data'!P13)=TRUE, IF('Trace metal data'!P13&lt;'Trace metal data'!P$38, "ERROR", 'Trace metal data'!P13), IF('Trace metal data'!P13="&lt;LOD",'Trace metal data'!P$38, "ERROR")))</f>
        <v>23.21</v>
      </c>
      <c r="R13" s="284">
        <f>IF('Trace metal data'!Q13="","",IF(ISNUMBER('Trace metal data'!Q13)=TRUE, IF('Trace metal data'!Q13&lt;'Trace metal data'!Q$38, "ERROR", 'Trace metal data'!Q13), IF('Trace metal data'!Q13="&lt;LOD",'Trace metal data'!Q$38, "ERROR")))</f>
        <v>72.400000000000006</v>
      </c>
      <c r="S13" s="311">
        <f>IF('Trace metal data'!R13="","",IF(ISNUMBER('Trace metal data'!R13)=TRUE, IF('Trace metal data'!R13&lt;'Trace metal data'!R$38, "ERROR", 'Trace metal data'!R13), IF('Trace metal data'!R13="&lt;LOD",'Trace metal data'!R$38, "ERROR")))</f>
        <v>116.64</v>
      </c>
      <c r="T13" s="16"/>
      <c r="V13" s="15"/>
      <c r="W13" s="178">
        <f>'Physical Stats'!L14</f>
        <v>52.691346808993877</v>
      </c>
      <c r="X13" s="16"/>
    </row>
    <row r="14" spans="2:24" ht="20.100000000000001" customHeight="1" thickBot="1" x14ac:dyDescent="0.25">
      <c r="B14" s="20"/>
      <c r="C14" s="17"/>
      <c r="D14" s="17"/>
      <c r="E14" s="18"/>
      <c r="G14" s="15"/>
      <c r="H14" s="42" t="str">
        <f>IF('Trace metal data'!H14="","",'Trace metal data'!H14)</f>
        <v>2015/23396</v>
      </c>
      <c r="I14" s="43" t="str">
        <f>IF('Trace metal data'!I14="","",'Trace metal data'!I14)</f>
        <v>Area i</v>
      </c>
      <c r="J14" s="278"/>
      <c r="K14" s="76">
        <f>IF('Trace metal data'!J14="","",'Trace metal data'!J14)</f>
        <v>7</v>
      </c>
      <c r="L14" s="127">
        <f>IF('Trace metal data'!K14="","",IF(ISNUMBER('Trace metal data'!K14)=TRUE, IF('Trace metal data'!K14&lt;'Trace metal data'!K$38, "ERROR", 'Trace metal data'!K14), IF('Trace metal data'!K14="&lt;LOD",'Trace metal data'!K$38, "ERROR")))</f>
        <v>20.87</v>
      </c>
      <c r="M14" s="284">
        <f>IF('Trace metal data'!L14="","",IF(ISNUMBER('Trace metal data'!L14)=TRUE, IF('Trace metal data'!L14&lt;'Trace metal data'!L$38, "ERROR", 'Trace metal data'!L14), IF('Trace metal data'!L14="&lt;LOD",'Trace metal data'!L$38, "ERROR")))</f>
        <v>0.85</v>
      </c>
      <c r="N14" s="284">
        <f>IF('Trace metal data'!M14="","",IF(ISNUMBER('Trace metal data'!M14)=TRUE, IF('Trace metal data'!M14&lt;'Trace metal data'!M$38, "ERROR", 'Trace metal data'!M14), IF('Trace metal data'!M14="&lt;LOD",'Trace metal data'!M$38, "ERROR")))</f>
        <v>102.6</v>
      </c>
      <c r="O14" s="284">
        <f>IF('Trace metal data'!N14="","",IF(ISNUMBER('Trace metal data'!N14)=TRUE, IF('Trace metal data'!N14&lt;'Trace metal data'!N$38, "ERROR", 'Trace metal data'!N14), IF('Trace metal data'!N14="&lt;LOD",'Trace metal data'!N$38, "ERROR")))</f>
        <v>51.87</v>
      </c>
      <c r="P14" s="284">
        <f>IF('Trace metal data'!O14="","",IF(ISNUMBER('Trace metal data'!O14)=TRUE, IF('Trace metal data'!O14&lt;'Trace metal data'!O$38, "ERROR", 'Trace metal data'!O14), IF('Trace metal data'!O14="&lt;LOD",'Trace metal data'!O$38, "ERROR")))</f>
        <v>0.66</v>
      </c>
      <c r="Q14" s="284">
        <f>IF('Trace metal data'!P14="","",IF(ISNUMBER('Trace metal data'!P14)=TRUE, IF('Trace metal data'!P14&lt;'Trace metal data'!P$38, "ERROR", 'Trace metal data'!P14), IF('Trace metal data'!P14="&lt;LOD",'Trace metal data'!P$38, "ERROR")))</f>
        <v>30.92</v>
      </c>
      <c r="R14" s="284">
        <f>IF('Trace metal data'!Q14="","",IF(ISNUMBER('Trace metal data'!Q14)=TRUE, IF('Trace metal data'!Q14&lt;'Trace metal data'!Q$38, "ERROR", 'Trace metal data'!Q14), IF('Trace metal data'!Q14="&lt;LOD",'Trace metal data'!Q$38, "ERROR")))</f>
        <v>168.61</v>
      </c>
      <c r="S14" s="311">
        <f>IF('Trace metal data'!R14="","",IF(ISNUMBER('Trace metal data'!R14)=TRUE, IF('Trace metal data'!R14&lt;'Trace metal data'!R$38, "ERROR", 'Trace metal data'!R14), IF('Trace metal data'!R14="&lt;LOD",'Trace metal data'!R$38, "ERROR")))</f>
        <v>227.45</v>
      </c>
      <c r="T14" s="16"/>
      <c r="V14" s="15"/>
      <c r="W14" s="178">
        <f>'Physical Stats'!L15</f>
        <v>45.82697201017811</v>
      </c>
      <c r="X14" s="16"/>
    </row>
    <row r="15" spans="2:24" ht="20.100000000000001" customHeight="1" x14ac:dyDescent="0.2">
      <c r="G15" s="15"/>
      <c r="H15" s="42" t="str">
        <f>IF('Trace metal data'!H15="","",'Trace metal data'!H15)</f>
        <v>2015/23397</v>
      </c>
      <c r="I15" s="43" t="str">
        <f>IF('Trace metal data'!I15="","",'Trace metal data'!I15)</f>
        <v>Area i</v>
      </c>
      <c r="J15" s="278"/>
      <c r="K15" s="76">
        <f>IF('Trace metal data'!J15="","",'Trace metal data'!J15)</f>
        <v>8</v>
      </c>
      <c r="L15" s="127">
        <f>IF('Trace metal data'!K15="","",IF(ISNUMBER('Trace metal data'!K15)=TRUE, IF('Trace metal data'!K15&lt;'Trace metal data'!K$38, "ERROR", 'Trace metal data'!K15), IF('Trace metal data'!K15="&lt;LOD",'Trace metal data'!K$38, "ERROR")))</f>
        <v>21.47</v>
      </c>
      <c r="M15" s="284">
        <f>IF('Trace metal data'!L15="","",IF(ISNUMBER('Trace metal data'!L15)=TRUE, IF('Trace metal data'!L15&lt;'Trace metal data'!L$38, "ERROR", 'Trace metal data'!L15), IF('Trace metal data'!L15="&lt;LOD",'Trace metal data'!L$38, "ERROR")))</f>
        <v>1.2</v>
      </c>
      <c r="N15" s="284">
        <f>IF('Trace metal data'!M15="","",IF(ISNUMBER('Trace metal data'!M15)=TRUE, IF('Trace metal data'!M15&lt;'Trace metal data'!M$38, "ERROR", 'Trace metal data'!M15), IF('Trace metal data'!M15="&lt;LOD",'Trace metal data'!M$38, "ERROR")))</f>
        <v>122.69</v>
      </c>
      <c r="O15" s="284">
        <f>IF('Trace metal data'!N15="","",IF(ISNUMBER('Trace metal data'!N15)=TRUE, IF('Trace metal data'!N15&lt;'Trace metal data'!N$38, "ERROR", 'Trace metal data'!N15), IF('Trace metal data'!N15="&lt;LOD",'Trace metal data'!N$38, "ERROR")))</f>
        <v>85.55</v>
      </c>
      <c r="P15" s="284">
        <f>IF('Trace metal data'!O15="","",IF(ISNUMBER('Trace metal data'!O15)=TRUE, IF('Trace metal data'!O15&lt;'Trace metal data'!O$38, "ERROR", 'Trace metal data'!O15), IF('Trace metal data'!O15="&lt;LOD",'Trace metal data'!O$38, "ERROR")))</f>
        <v>0.9</v>
      </c>
      <c r="Q15" s="284">
        <f>IF('Trace metal data'!P15="","",IF(ISNUMBER('Trace metal data'!P15)=TRUE, IF('Trace metal data'!P15&lt;'Trace metal data'!P$38, "ERROR", 'Trace metal data'!P15), IF('Trace metal data'!P15="&lt;LOD",'Trace metal data'!P$38, "ERROR")))</f>
        <v>39.590000000000003</v>
      </c>
      <c r="R15" s="284">
        <f>IF('Trace metal data'!Q15="","",IF(ISNUMBER('Trace metal data'!Q15)=TRUE, IF('Trace metal data'!Q15&lt;'Trace metal data'!Q$38, "ERROR", 'Trace metal data'!Q15), IF('Trace metal data'!Q15="&lt;LOD",'Trace metal data'!Q$38, "ERROR")))</f>
        <v>252.72</v>
      </c>
      <c r="S15" s="311">
        <f>IF('Trace metal data'!R15="","",IF(ISNUMBER('Trace metal data'!R15)=TRUE, IF('Trace metal data'!R15&lt;'Trace metal data'!R$38, "ERROR", 'Trace metal data'!R15), IF('Trace metal data'!R15="&lt;LOD",'Trace metal data'!R$38, "ERROR")))</f>
        <v>368.23</v>
      </c>
      <c r="T15" s="16"/>
      <c r="V15" s="15"/>
      <c r="W15" s="178">
        <f>'Physical Stats'!L16</f>
        <v>36.587872559095572</v>
      </c>
      <c r="X15" s="16"/>
    </row>
    <row r="16" spans="2:24" ht="20.100000000000001" customHeight="1" x14ac:dyDescent="0.2">
      <c r="G16" s="15"/>
      <c r="H16" s="42" t="str">
        <f>IF('Trace metal data'!H16="","",'Trace metal data'!H16)</f>
        <v>2015/23398</v>
      </c>
      <c r="I16" s="43" t="str">
        <f>IF('Trace metal data'!I16="","",'Trace metal data'!I16)</f>
        <v>Area i</v>
      </c>
      <c r="J16" s="278"/>
      <c r="K16" s="76">
        <f>IF('Trace metal data'!J16="","",'Trace metal data'!J16)</f>
        <v>9</v>
      </c>
      <c r="L16" s="127">
        <f>IF('Trace metal data'!K16="","",IF(ISNUMBER('Trace metal data'!K16)=TRUE, IF('Trace metal data'!K16&lt;'Trace metal data'!K$38, "ERROR", 'Trace metal data'!K16), IF('Trace metal data'!K16="&lt;LOD",'Trace metal data'!K$38, "ERROR")))</f>
        <v>18.45</v>
      </c>
      <c r="M16" s="284">
        <f>IF('Trace metal data'!L16="","",IF(ISNUMBER('Trace metal data'!L16)=TRUE, IF('Trace metal data'!L16&lt;'Trace metal data'!L$38, "ERROR", 'Trace metal data'!L16), IF('Trace metal data'!L16="&lt;LOD",'Trace metal data'!L$38, "ERROR")))</f>
        <v>1.0900000000000001</v>
      </c>
      <c r="N16" s="284">
        <f>IF('Trace metal data'!M16="","",IF(ISNUMBER('Trace metal data'!M16)=TRUE, IF('Trace metal data'!M16&lt;'Trace metal data'!M$38, "ERROR", 'Trace metal data'!M16), IF('Trace metal data'!M16="&lt;LOD",'Trace metal data'!M$38, "ERROR")))</f>
        <v>94.88</v>
      </c>
      <c r="O16" s="284">
        <f>IF('Trace metal data'!N16="","",IF(ISNUMBER('Trace metal data'!N16)=TRUE, IF('Trace metal data'!N16&lt;'Trace metal data'!N$38, "ERROR", 'Trace metal data'!N16), IF('Trace metal data'!N16="&lt;LOD",'Trace metal data'!N$38, "ERROR")))</f>
        <v>78.84</v>
      </c>
      <c r="P16" s="284">
        <f>IF('Trace metal data'!O16="","",IF(ISNUMBER('Trace metal data'!O16)=TRUE, IF('Trace metal data'!O16&lt;'Trace metal data'!O$38, "ERROR", 'Trace metal data'!O16), IF('Trace metal data'!O16="&lt;LOD",'Trace metal data'!O$38, "ERROR")))</f>
        <v>0.8</v>
      </c>
      <c r="Q16" s="284">
        <f>IF('Trace metal data'!P16="","",IF(ISNUMBER('Trace metal data'!P16)=TRUE, IF('Trace metal data'!P16&lt;'Trace metal data'!P$38, "ERROR", 'Trace metal data'!P16), IF('Trace metal data'!P16="&lt;LOD",'Trace metal data'!P$38, "ERROR")))</f>
        <v>29.11</v>
      </c>
      <c r="R16" s="284">
        <f>IF('Trace metal data'!Q16="","",IF(ISNUMBER('Trace metal data'!Q16)=TRUE, IF('Trace metal data'!Q16&lt;'Trace metal data'!Q$38, "ERROR", 'Trace metal data'!Q16), IF('Trace metal data'!Q16="&lt;LOD",'Trace metal data'!Q$38, "ERROR")))</f>
        <v>210.29</v>
      </c>
      <c r="S16" s="311">
        <f>IF('Trace metal data'!R16="","",IF(ISNUMBER('Trace metal data'!R16)=TRUE, IF('Trace metal data'!R16&lt;'Trace metal data'!R$38, "ERROR", 'Trace metal data'!R16), IF('Trace metal data'!R16="&lt;LOD",'Trace metal data'!R$38, "ERROR")))</f>
        <v>377.14</v>
      </c>
      <c r="T16" s="16"/>
      <c r="V16" s="15"/>
      <c r="W16" s="178">
        <f>'Physical Stats'!L17</f>
        <v>32.5479930191972</v>
      </c>
      <c r="X16" s="16"/>
    </row>
    <row r="17" spans="7:24" ht="20.100000000000001" customHeight="1" x14ac:dyDescent="0.2">
      <c r="G17" s="15"/>
      <c r="H17" s="42" t="str">
        <f>IF('Trace metal data'!H17="","",'Trace metal data'!H17)</f>
        <v>2015/23399</v>
      </c>
      <c r="I17" s="43" t="str">
        <f>IF('Trace metal data'!I17="","",'Trace metal data'!I17)</f>
        <v>Area i</v>
      </c>
      <c r="J17" s="278"/>
      <c r="K17" s="76">
        <f>IF('Trace metal data'!J17="","",'Trace metal data'!J17)</f>
        <v>10</v>
      </c>
      <c r="L17" s="127">
        <f>IF('Trace metal data'!K17="","",IF(ISNUMBER('Trace metal data'!K17)=TRUE, IF('Trace metal data'!K17&lt;'Trace metal data'!K$38, "ERROR", 'Trace metal data'!K17), IF('Trace metal data'!K17="&lt;LOD",'Trace metal data'!K$38, "ERROR")))</f>
        <v>21.04</v>
      </c>
      <c r="M17" s="284">
        <f>IF('Trace metal data'!L17="","",IF(ISNUMBER('Trace metal data'!L17)=TRUE, IF('Trace metal data'!L17&lt;'Trace metal data'!L$38, "ERROR", 'Trace metal data'!L17), IF('Trace metal data'!L17="&lt;LOD",'Trace metal data'!L$38, "ERROR")))</f>
        <v>1.74</v>
      </c>
      <c r="N17" s="284">
        <f>IF('Trace metal data'!M17="","",IF(ISNUMBER('Trace metal data'!M17)=TRUE, IF('Trace metal data'!M17&lt;'Trace metal data'!M$38, "ERROR", 'Trace metal data'!M17), IF('Trace metal data'!M17="&lt;LOD",'Trace metal data'!M$38, "ERROR")))</f>
        <v>169.37</v>
      </c>
      <c r="O17" s="284">
        <f>IF('Trace metal data'!N17="","",IF(ISNUMBER('Trace metal data'!N17)=TRUE, IF('Trace metal data'!N17&lt;'Trace metal data'!N$38, "ERROR", 'Trace metal data'!N17), IF('Trace metal data'!N17="&lt;LOD",'Trace metal data'!N$38, "ERROR")))</f>
        <v>134.49</v>
      </c>
      <c r="P17" s="284">
        <f>IF('Trace metal data'!O17="","",IF(ISNUMBER('Trace metal data'!O17)=TRUE, IF('Trace metal data'!O17&lt;'Trace metal data'!O$38, "ERROR", 'Trace metal data'!O17), IF('Trace metal data'!O17="&lt;LOD",'Trace metal data'!O$38, "ERROR")))</f>
        <v>1.64</v>
      </c>
      <c r="Q17" s="284">
        <f>IF('Trace metal data'!P17="","",IF(ISNUMBER('Trace metal data'!P17)=TRUE, IF('Trace metal data'!P17&lt;'Trace metal data'!P$38, "ERROR", 'Trace metal data'!P17), IF('Trace metal data'!P17="&lt;LOD",'Trace metal data'!P$38, "ERROR")))</f>
        <v>49.11</v>
      </c>
      <c r="R17" s="284">
        <f>IF('Trace metal data'!Q17="","",IF(ISNUMBER('Trace metal data'!Q17)=TRUE, IF('Trace metal data'!Q17&lt;'Trace metal data'!Q$38, "ERROR", 'Trace metal data'!Q17), IF('Trace metal data'!Q17="&lt;LOD",'Trace metal data'!Q$38, "ERROR")))</f>
        <v>357.23</v>
      </c>
      <c r="S17" s="311">
        <f>IF('Trace metal data'!R17="","",IF(ISNUMBER('Trace metal data'!R17)=TRUE, IF('Trace metal data'!R17&lt;'Trace metal data'!R$38, "ERROR", 'Trace metal data'!R17), IF('Trace metal data'!R17="&lt;LOD",'Trace metal data'!R$38, "ERROR")))</f>
        <v>631.02</v>
      </c>
      <c r="T17" s="16"/>
      <c r="V17" s="15"/>
      <c r="W17" s="178">
        <f>'Physical Stats'!L18</f>
        <v>26.363520245242043</v>
      </c>
      <c r="X17" s="16"/>
    </row>
    <row r="18" spans="7:24" ht="20.100000000000001" customHeight="1" x14ac:dyDescent="0.2">
      <c r="G18" s="15"/>
      <c r="H18" s="42" t="str">
        <f>IF('Trace metal data'!H18="","",'Trace metal data'!H18)</f>
        <v>2015/23400</v>
      </c>
      <c r="I18" s="43" t="str">
        <f>IF('Trace metal data'!I18="","",'Trace metal data'!I18)</f>
        <v>Area i</v>
      </c>
      <c r="J18" s="278"/>
      <c r="K18" s="76">
        <f>IF('Trace metal data'!J18="","",'Trace metal data'!J18)</f>
        <v>11</v>
      </c>
      <c r="L18" s="127">
        <f>IF('Trace metal data'!K18="","",IF(ISNUMBER('Trace metal data'!K18)=TRUE, IF('Trace metal data'!K18&lt;'Trace metal data'!K$38, "ERROR", 'Trace metal data'!K18), IF('Trace metal data'!K18="&lt;LOD",'Trace metal data'!K$38, "ERROR")))</f>
        <v>36.29</v>
      </c>
      <c r="M18" s="284">
        <f>IF('Trace metal data'!L18="","",IF(ISNUMBER('Trace metal data'!L18)=TRUE, IF('Trace metal data'!L18&lt;'Trace metal data'!L$38, "ERROR", 'Trace metal data'!L18), IF('Trace metal data'!L18="&lt;LOD",'Trace metal data'!L$38, "ERROR")))</f>
        <v>1.02</v>
      </c>
      <c r="N18" s="284">
        <f>IF('Trace metal data'!M18="","",IF(ISNUMBER('Trace metal data'!M18)=TRUE, IF('Trace metal data'!M18&lt;'Trace metal data'!M$38, "ERROR", 'Trace metal data'!M18), IF('Trace metal data'!M18="&lt;LOD",'Trace metal data'!M$38, "ERROR")))</f>
        <v>110.62</v>
      </c>
      <c r="O18" s="284">
        <f>IF('Trace metal data'!N18="","",IF(ISNUMBER('Trace metal data'!N18)=TRUE, IF('Trace metal data'!N18&lt;'Trace metal data'!N$38, "ERROR", 'Trace metal data'!N18), IF('Trace metal data'!N18="&lt;LOD",'Trace metal data'!N$38, "ERROR")))</f>
        <v>69.150000000000006</v>
      </c>
      <c r="P18" s="284">
        <f>IF('Trace metal data'!O18="","",IF(ISNUMBER('Trace metal data'!O18)=TRUE, IF('Trace metal data'!O18&lt;'Trace metal data'!O$38, "ERROR", 'Trace metal data'!O18), IF('Trace metal data'!O18="&lt;LOD",'Trace metal data'!O$38, "ERROR")))</f>
        <v>0.62</v>
      </c>
      <c r="Q18" s="284">
        <f>IF('Trace metal data'!P18="","",IF(ISNUMBER('Trace metal data'!P18)=TRUE, IF('Trace metal data'!P18&lt;'Trace metal data'!P$38, "ERROR", 'Trace metal data'!P18), IF('Trace metal data'!P18="&lt;LOD",'Trace metal data'!P$38, "ERROR")))</f>
        <v>49.48</v>
      </c>
      <c r="R18" s="284">
        <f>IF('Trace metal data'!Q18="","",IF(ISNUMBER('Trace metal data'!Q18)=TRUE, IF('Trace metal data'!Q18&lt;'Trace metal data'!Q$38, "ERROR", 'Trace metal data'!Q18), IF('Trace metal data'!Q18="&lt;LOD",'Trace metal data'!Q$38, "ERROR")))</f>
        <v>164.42</v>
      </c>
      <c r="S18" s="311">
        <f>IF('Trace metal data'!R18="","",IF(ISNUMBER('Trace metal data'!R18)=TRUE, IF('Trace metal data'!R18&lt;'Trace metal data'!R$38, "ERROR", 'Trace metal data'!R18), IF('Trace metal data'!R18="&lt;LOD",'Trace metal data'!R$38, "ERROR")))</f>
        <v>350.37</v>
      </c>
      <c r="T18" s="16"/>
      <c r="V18" s="15"/>
      <c r="W18" s="178">
        <f>'Physical Stats'!L19</f>
        <v>35.357445264303855</v>
      </c>
      <c r="X18" s="16"/>
    </row>
    <row r="19" spans="7:24" ht="20.100000000000001" customHeight="1" x14ac:dyDescent="0.2">
      <c r="G19" s="15"/>
      <c r="H19" s="42" t="str">
        <f>IF('Trace metal data'!H19="","",'Trace metal data'!H19)</f>
        <v>2015/23401</v>
      </c>
      <c r="I19" s="43" t="str">
        <f>IF('Trace metal data'!I19="","",'Trace metal data'!I19)</f>
        <v>Area i</v>
      </c>
      <c r="J19" s="278"/>
      <c r="K19" s="76">
        <f>IF('Trace metal data'!J19="","",'Trace metal data'!J19)</f>
        <v>12</v>
      </c>
      <c r="L19" s="127">
        <f>IF('Trace metal data'!K19="","",IF(ISNUMBER('Trace metal data'!K19)=TRUE, IF('Trace metal data'!K19&lt;'Trace metal data'!K$38, "ERROR", 'Trace metal data'!K19), IF('Trace metal data'!K19="&lt;LOD",'Trace metal data'!K$38, "ERROR")))</f>
        <v>40.200000000000003</v>
      </c>
      <c r="M19" s="284">
        <f>IF('Trace metal data'!L19="","",IF(ISNUMBER('Trace metal data'!L19)=TRUE, IF('Trace metal data'!L19&lt;'Trace metal data'!L$38, "ERROR", 'Trace metal data'!L19), IF('Trace metal data'!L19="&lt;LOD",'Trace metal data'!L$38, "ERROR")))</f>
        <v>0.34</v>
      </c>
      <c r="N19" s="284">
        <f>IF('Trace metal data'!M19="","",IF(ISNUMBER('Trace metal data'!M19)=TRUE, IF('Trace metal data'!M19&lt;'Trace metal data'!M$38, "ERROR", 'Trace metal data'!M19), IF('Trace metal data'!M19="&lt;LOD",'Trace metal data'!M$38, "ERROR")))</f>
        <v>71.84</v>
      </c>
      <c r="O19" s="284">
        <f>IF('Trace metal data'!N19="","",IF(ISNUMBER('Trace metal data'!N19)=TRUE, IF('Trace metal data'!N19&lt;'Trace metal data'!N$38, "ERROR", 'Trace metal data'!N19), IF('Trace metal data'!N19="&lt;LOD",'Trace metal data'!N$38, "ERROR")))</f>
        <v>44.8</v>
      </c>
      <c r="P19" s="284">
        <f>IF('Trace metal data'!O19="","",IF(ISNUMBER('Trace metal data'!O19)=TRUE, IF('Trace metal data'!O19&lt;'Trace metal data'!O$38, "ERROR", 'Trace metal data'!O19), IF('Trace metal data'!O19="&lt;LOD",'Trace metal data'!O$38, "ERROR")))</f>
        <v>0.41</v>
      </c>
      <c r="Q19" s="284">
        <f>IF('Trace metal data'!P19="","",IF(ISNUMBER('Trace metal data'!P19)=TRUE, IF('Trace metal data'!P19&lt;'Trace metal data'!P$38, "ERROR", 'Trace metal data'!P19), IF('Trace metal data'!P19="&lt;LOD",'Trace metal data'!P$38, "ERROR")))</f>
        <v>38.85</v>
      </c>
      <c r="R19" s="284">
        <f>IF('Trace metal data'!Q19="","",IF(ISNUMBER('Trace metal data'!Q19)=TRUE, IF('Trace metal data'!Q19&lt;'Trace metal data'!Q$38, "ERROR", 'Trace metal data'!Q19), IF('Trace metal data'!Q19="&lt;LOD",'Trace metal data'!Q$38, "ERROR")))</f>
        <v>119.12</v>
      </c>
      <c r="S19" s="311">
        <f>IF('Trace metal data'!R19="","",IF(ISNUMBER('Trace metal data'!R19)=TRUE, IF('Trace metal data'!R19&lt;'Trace metal data'!R$38, "ERROR", 'Trace metal data'!R19), IF('Trace metal data'!R19="&lt;LOD",'Trace metal data'!R$38, "ERROR")))</f>
        <v>176.92</v>
      </c>
      <c r="T19" s="16"/>
      <c r="V19" s="15"/>
      <c r="W19" s="178">
        <f>'Physical Stats'!L20</f>
        <v>37.120149602618049</v>
      </c>
      <c r="X19" s="16"/>
    </row>
    <row r="20" spans="7:24" ht="20.100000000000001" customHeight="1" x14ac:dyDescent="0.2">
      <c r="G20" s="15"/>
      <c r="H20" s="42" t="str">
        <f>IF('Trace metal data'!H20="","",'Trace metal data'!H20)</f>
        <v>2015/23402</v>
      </c>
      <c r="I20" s="43" t="str">
        <f>IF('Trace metal data'!I20="","",'Trace metal data'!I20)</f>
        <v>Area i</v>
      </c>
      <c r="J20" s="278"/>
      <c r="K20" s="76">
        <f>IF('Trace metal data'!J20="","",'Trace metal data'!J20)</f>
        <v>13</v>
      </c>
      <c r="L20" s="127">
        <f>IF('Trace metal data'!K20="","",IF(ISNUMBER('Trace metal data'!K20)=TRUE, IF('Trace metal data'!K20&lt;'Trace metal data'!K$38, "ERROR", 'Trace metal data'!K20), IF('Trace metal data'!K20="&lt;LOD",'Trace metal data'!K$38, "ERROR")))</f>
        <v>34.1</v>
      </c>
      <c r="M20" s="284">
        <f>IF('Trace metal data'!L20="","",IF(ISNUMBER('Trace metal data'!L20)=TRUE, IF('Trace metal data'!L20&lt;'Trace metal data'!L$38, "ERROR", 'Trace metal data'!L20), IF('Trace metal data'!L20="&lt;LOD",'Trace metal data'!L$38, "ERROR")))</f>
        <v>1.33</v>
      </c>
      <c r="N20" s="284">
        <f>IF('Trace metal data'!M20="","",IF(ISNUMBER('Trace metal data'!M20)=TRUE, IF('Trace metal data'!M20&lt;'Trace metal data'!M$38, "ERROR", 'Trace metal data'!M20), IF('Trace metal data'!M20="&lt;LOD",'Trace metal data'!M$38, "ERROR")))</f>
        <v>121.07</v>
      </c>
      <c r="O20" s="284">
        <f>IF('Trace metal data'!N20="","",IF(ISNUMBER('Trace metal data'!N20)=TRUE, IF('Trace metal data'!N20&lt;'Trace metal data'!N$38, "ERROR", 'Trace metal data'!N20), IF('Trace metal data'!N20="&lt;LOD",'Trace metal data'!N$38, "ERROR")))</f>
        <v>82.84</v>
      </c>
      <c r="P20" s="284">
        <f>IF('Trace metal data'!O20="","",IF(ISNUMBER('Trace metal data'!O20)=TRUE, IF('Trace metal data'!O20&lt;'Trace metal data'!O$38, "ERROR", 'Trace metal data'!O20), IF('Trace metal data'!O20="&lt;LOD",'Trace metal data'!O$38, "ERROR")))</f>
        <v>0.8</v>
      </c>
      <c r="Q20" s="284">
        <f>IF('Trace metal data'!P20="","",IF(ISNUMBER('Trace metal data'!P20)=TRUE, IF('Trace metal data'!P20&lt;'Trace metal data'!P$38, "ERROR", 'Trace metal data'!P20), IF('Trace metal data'!P20="&lt;LOD",'Trace metal data'!P$38, "ERROR")))</f>
        <v>50.19</v>
      </c>
      <c r="R20" s="284">
        <f>IF('Trace metal data'!Q20="","",IF(ISNUMBER('Trace metal data'!Q20)=TRUE, IF('Trace metal data'!Q20&lt;'Trace metal data'!Q$38, "ERROR", 'Trace metal data'!Q20), IF('Trace metal data'!Q20="&lt;LOD",'Trace metal data'!Q$38, "ERROR")))</f>
        <v>177.68</v>
      </c>
      <c r="S20" s="311">
        <f>IF('Trace metal data'!R20="","",IF(ISNUMBER('Trace metal data'!R20)=TRUE, IF('Trace metal data'!R20&lt;'Trace metal data'!R$38, "ERROR", 'Trace metal data'!R20), IF('Trace metal data'!R20="&lt;LOD",'Trace metal data'!R$38, "ERROR")))</f>
        <v>375.02</v>
      </c>
      <c r="T20" s="16"/>
      <c r="V20" s="15"/>
      <c r="W20" s="178">
        <f>'Physical Stats'!L21</f>
        <v>35.846230654018967</v>
      </c>
      <c r="X20" s="16"/>
    </row>
    <row r="21" spans="7:24" ht="20.100000000000001" customHeight="1" x14ac:dyDescent="0.2">
      <c r="G21" s="15"/>
      <c r="H21" s="42" t="str">
        <f>IF('Trace metal data'!H21="","",'Trace metal data'!H21)</f>
        <v>2015/23403</v>
      </c>
      <c r="I21" s="43" t="str">
        <f>IF('Trace metal data'!I21="","",'Trace metal data'!I21)</f>
        <v>Area i</v>
      </c>
      <c r="J21" s="278"/>
      <c r="K21" s="76">
        <f>IF('Trace metal data'!J21="","",'Trace metal data'!J21)</f>
        <v>14</v>
      </c>
      <c r="L21" s="127">
        <f>IF('Trace metal data'!K21="","",IF(ISNUMBER('Trace metal data'!K21)=TRUE, IF('Trace metal data'!K21&lt;'Trace metal data'!K$38, "ERROR", 'Trace metal data'!K21), IF('Trace metal data'!K21="&lt;LOD",'Trace metal data'!K$38, "ERROR")))</f>
        <v>36.96</v>
      </c>
      <c r="M21" s="284">
        <f>IF('Trace metal data'!L21="","",IF(ISNUMBER('Trace metal data'!L21)=TRUE, IF('Trace metal data'!L21&lt;'Trace metal data'!L$38, "ERROR", 'Trace metal data'!L21), IF('Trace metal data'!L21="&lt;LOD",'Trace metal data'!L$38, "ERROR")))</f>
        <v>0.68</v>
      </c>
      <c r="N21" s="284">
        <f>IF('Trace metal data'!M21="","",IF(ISNUMBER('Trace metal data'!M21)=TRUE, IF('Trace metal data'!M21&lt;'Trace metal data'!M$38, "ERROR", 'Trace metal data'!M21), IF('Trace metal data'!M21="&lt;LOD",'Trace metal data'!M$38, "ERROR")))</f>
        <v>90.77</v>
      </c>
      <c r="O21" s="284">
        <f>IF('Trace metal data'!N21="","",IF(ISNUMBER('Trace metal data'!N21)=TRUE, IF('Trace metal data'!N21&lt;'Trace metal data'!N$38, "ERROR", 'Trace metal data'!N21), IF('Trace metal data'!N21="&lt;LOD",'Trace metal data'!N$38, "ERROR")))</f>
        <v>62.21</v>
      </c>
      <c r="P21" s="284">
        <f>IF('Trace metal data'!O21="","",IF(ISNUMBER('Trace metal data'!O21)=TRUE, IF('Trace metal data'!O21&lt;'Trace metal data'!O$38, "ERROR", 'Trace metal data'!O21), IF('Trace metal data'!O21="&lt;LOD",'Trace metal data'!O$38, "ERROR")))</f>
        <v>0.62</v>
      </c>
      <c r="Q21" s="284">
        <f>IF('Trace metal data'!P21="","",IF(ISNUMBER('Trace metal data'!P21)=TRUE, IF('Trace metal data'!P21&lt;'Trace metal data'!P$38, "ERROR", 'Trace metal data'!P21), IF('Trace metal data'!P21="&lt;LOD",'Trace metal data'!P$38, "ERROR")))</f>
        <v>41.74</v>
      </c>
      <c r="R21" s="284">
        <f>IF('Trace metal data'!Q21="","",IF(ISNUMBER('Trace metal data'!Q21)=TRUE, IF('Trace metal data'!Q21&lt;'Trace metal data'!Q$38, "ERROR", 'Trace metal data'!Q21), IF('Trace metal data'!Q21="&lt;LOD",'Trace metal data'!Q$38, "ERROR")))</f>
        <v>146.94</v>
      </c>
      <c r="S21" s="311">
        <f>IF('Trace metal data'!R21="","",IF(ISNUMBER('Trace metal data'!R21)=TRUE, IF('Trace metal data'!R21&lt;'Trace metal data'!R$38, "ERROR", 'Trace metal data'!R21), IF('Trace metal data'!R21="&lt;LOD",'Trace metal data'!R$38, "ERROR")))</f>
        <v>248.43</v>
      </c>
      <c r="T21" s="16"/>
      <c r="V21" s="15"/>
      <c r="W21" s="178">
        <f>'Physical Stats'!L22</f>
        <v>31.591967403958087</v>
      </c>
      <c r="X21" s="16"/>
    </row>
    <row r="22" spans="7:24" ht="20.100000000000001" customHeight="1" x14ac:dyDescent="0.2">
      <c r="G22" s="15"/>
      <c r="H22" s="42" t="str">
        <f>IF('Trace metal data'!H22="","",'Trace metal data'!H22)</f>
        <v>2015/23404</v>
      </c>
      <c r="I22" s="43" t="str">
        <f>IF('Trace metal data'!I22="","",'Trace metal data'!I22)</f>
        <v>Area i</v>
      </c>
      <c r="J22" s="278"/>
      <c r="K22" s="76">
        <f>IF('Trace metal data'!J22="","",'Trace metal data'!J22)</f>
        <v>15</v>
      </c>
      <c r="L22" s="127">
        <f>IF('Trace metal data'!K22="","",IF(ISNUMBER('Trace metal data'!K22)=TRUE, IF('Trace metal data'!K22&lt;'Trace metal data'!K$38, "ERROR", 'Trace metal data'!K22), IF('Trace metal data'!K22="&lt;LOD",'Trace metal data'!K$38, "ERROR")))</f>
        <v>31.6</v>
      </c>
      <c r="M22" s="284">
        <f>IF('Trace metal data'!L22="","",IF(ISNUMBER('Trace metal data'!L22)=TRUE, IF('Trace metal data'!L22&lt;'Trace metal data'!L$38, "ERROR", 'Trace metal data'!L22), IF('Trace metal data'!L22="&lt;LOD",'Trace metal data'!L$38, "ERROR")))</f>
        <v>0.71</v>
      </c>
      <c r="N22" s="284">
        <f>IF('Trace metal data'!M22="","",IF(ISNUMBER('Trace metal data'!M22)=TRUE, IF('Trace metal data'!M22&lt;'Trace metal data'!M$38, "ERROR", 'Trace metal data'!M22), IF('Trace metal data'!M22="&lt;LOD",'Trace metal data'!M$38, "ERROR")))</f>
        <v>86.07</v>
      </c>
      <c r="O22" s="284">
        <f>IF('Trace metal data'!N22="","",IF(ISNUMBER('Trace metal data'!N22)=TRUE, IF('Trace metal data'!N22&lt;'Trace metal data'!N$38, "ERROR", 'Trace metal data'!N22), IF('Trace metal data'!N22="&lt;LOD",'Trace metal data'!N$38, "ERROR")))</f>
        <v>56.81</v>
      </c>
      <c r="P22" s="284">
        <f>IF('Trace metal data'!O22="","",IF(ISNUMBER('Trace metal data'!O22)=TRUE, IF('Trace metal data'!O22&lt;'Trace metal data'!O$38, "ERROR", 'Trace metal data'!O22), IF('Trace metal data'!O22="&lt;LOD",'Trace metal data'!O$38, "ERROR")))</f>
        <v>0.53</v>
      </c>
      <c r="Q22" s="284">
        <f>IF('Trace metal data'!P22="","",IF(ISNUMBER('Trace metal data'!P22)=TRUE, IF('Trace metal data'!P22&lt;'Trace metal data'!P$38, "ERROR", 'Trace metal data'!P22), IF('Trace metal data'!P22="&lt;LOD",'Trace metal data'!P$38, "ERROR")))</f>
        <v>42.29</v>
      </c>
      <c r="R22" s="284">
        <f>IF('Trace metal data'!Q22="","",IF(ISNUMBER('Trace metal data'!Q22)=TRUE, IF('Trace metal data'!Q22&lt;'Trace metal data'!Q$38, "ERROR", 'Trace metal data'!Q22), IF('Trace metal data'!Q22="&lt;LOD",'Trace metal data'!Q$38, "ERROR")))</f>
        <v>129.02000000000001</v>
      </c>
      <c r="S22" s="311">
        <f>IF('Trace metal data'!R22="","",IF(ISNUMBER('Trace metal data'!R22)=TRUE, IF('Trace metal data'!R22&lt;'Trace metal data'!R$38, "ERROR", 'Trace metal data'!R22), IF('Trace metal data'!R22="&lt;LOD",'Trace metal data'!R$38, "ERROR")))</f>
        <v>240.13</v>
      </c>
      <c r="T22" s="16"/>
      <c r="V22" s="15"/>
      <c r="W22" s="178">
        <f>'Physical Stats'!L23</f>
        <v>38.481338481338483</v>
      </c>
      <c r="X22" s="16"/>
    </row>
    <row r="23" spans="7:24" ht="20.100000000000001" customHeight="1" x14ac:dyDescent="0.2">
      <c r="G23" s="15"/>
      <c r="H23" s="42" t="str">
        <f>IF('Trace metal data'!H23="","",'Trace metal data'!H23)</f>
        <v>2015/23405</v>
      </c>
      <c r="I23" s="43" t="str">
        <f>IF('Trace metal data'!I23="","",'Trace metal data'!I23)</f>
        <v>Area i</v>
      </c>
      <c r="J23" s="278"/>
      <c r="K23" s="76">
        <f>IF('Trace metal data'!J23="","",'Trace metal data'!J23)</f>
        <v>16</v>
      </c>
      <c r="L23" s="127">
        <f>IF('Trace metal data'!K23="","",IF(ISNUMBER('Trace metal data'!K23)=TRUE, IF('Trace metal data'!K23&lt;'Trace metal data'!K$38, "ERROR", 'Trace metal data'!K23), IF('Trace metal data'!K23="&lt;LOD",'Trace metal data'!K$38, "ERROR")))</f>
        <v>16.510000000000002</v>
      </c>
      <c r="M23" s="284">
        <f>IF('Trace metal data'!L23="","",IF(ISNUMBER('Trace metal data'!L23)=TRUE, IF('Trace metal data'!L23&lt;'Trace metal data'!L$38, "ERROR", 'Trace metal data'!L23), IF('Trace metal data'!L23="&lt;LOD",'Trace metal data'!L$38, "ERROR")))</f>
        <v>0.59</v>
      </c>
      <c r="N23" s="284">
        <f>IF('Trace metal data'!M23="","",IF(ISNUMBER('Trace metal data'!M23)=TRUE, IF('Trace metal data'!M23&lt;'Trace metal data'!M$38, "ERROR", 'Trace metal data'!M23), IF('Trace metal data'!M23="&lt;LOD",'Trace metal data'!M$38, "ERROR")))</f>
        <v>100.45</v>
      </c>
      <c r="O23" s="284">
        <f>IF('Trace metal data'!N23="","",IF(ISNUMBER('Trace metal data'!N23)=TRUE, IF('Trace metal data'!N23&lt;'Trace metal data'!N$38, "ERROR", 'Trace metal data'!N23), IF('Trace metal data'!N23="&lt;LOD",'Trace metal data'!N$38, "ERROR")))</f>
        <v>42.24</v>
      </c>
      <c r="P23" s="284">
        <f>IF('Trace metal data'!O23="","",IF(ISNUMBER('Trace metal data'!O23)=TRUE, IF('Trace metal data'!O23&lt;'Trace metal data'!O$38, "ERROR", 'Trace metal data'!O23), IF('Trace metal data'!O23="&lt;LOD",'Trace metal data'!O$38, "ERROR")))</f>
        <v>0.36</v>
      </c>
      <c r="Q23" s="284">
        <f>IF('Trace metal data'!P23="","",IF(ISNUMBER('Trace metal data'!P23)=TRUE, IF('Trace metal data'!P23&lt;'Trace metal data'!P$38, "ERROR", 'Trace metal data'!P23), IF('Trace metal data'!P23="&lt;LOD",'Trace metal data'!P$38, "ERROR")))</f>
        <v>54.4</v>
      </c>
      <c r="R23" s="284">
        <f>IF('Trace metal data'!Q23="","",IF(ISNUMBER('Trace metal data'!Q23)=TRUE, IF('Trace metal data'!Q23&lt;'Trace metal data'!Q$38, "ERROR", 'Trace metal data'!Q23), IF('Trace metal data'!Q23="&lt;LOD",'Trace metal data'!Q$38, "ERROR")))</f>
        <v>65.45</v>
      </c>
      <c r="S23" s="311">
        <f>IF('Trace metal data'!R23="","",IF(ISNUMBER('Trace metal data'!R23)=TRUE, IF('Trace metal data'!R23&lt;'Trace metal data'!R$38, "ERROR", 'Trace metal data'!R23), IF('Trace metal data'!R23="&lt;LOD",'Trace metal data'!R$38, "ERROR")))</f>
        <v>250.37</v>
      </c>
      <c r="T23" s="16"/>
      <c r="V23" s="15"/>
      <c r="W23" s="178">
        <f>'Physical Stats'!L24</f>
        <v>55.57148442590902</v>
      </c>
      <c r="X23" s="16"/>
    </row>
    <row r="24" spans="7:24" ht="20.100000000000001" customHeight="1" x14ac:dyDescent="0.2">
      <c r="G24" s="15"/>
      <c r="H24" s="42" t="str">
        <f>IF('Trace metal data'!H24="","",'Trace metal data'!H24)</f>
        <v>2015/23406</v>
      </c>
      <c r="I24" s="43" t="str">
        <f>IF('Trace metal data'!I24="","",'Trace metal data'!I24)</f>
        <v>Area i</v>
      </c>
      <c r="J24" s="278"/>
      <c r="K24" s="76">
        <f>IF('Trace metal data'!J24="","",'Trace metal data'!J24)</f>
        <v>17</v>
      </c>
      <c r="L24" s="127">
        <f>IF('Trace metal data'!K24="","",IF(ISNUMBER('Trace metal data'!K24)=TRUE, IF('Trace metal data'!K24&lt;'Trace metal data'!K$38, "ERROR", 'Trace metal data'!K24), IF('Trace metal data'!K24="&lt;LOD",'Trace metal data'!K$38, "ERROR")))</f>
        <v>31.57</v>
      </c>
      <c r="M24" s="284">
        <f>IF('Trace metal data'!L24="","",IF(ISNUMBER('Trace metal data'!L24)=TRUE, IF('Trace metal data'!L24&lt;'Trace metal data'!L$38, "ERROR", 'Trace metal data'!L24), IF('Trace metal data'!L24="&lt;LOD",'Trace metal data'!L$38, "ERROR")))</f>
        <v>0.67</v>
      </c>
      <c r="N24" s="284">
        <f>IF('Trace metal data'!M24="","",IF(ISNUMBER('Trace metal data'!M24)=TRUE, IF('Trace metal data'!M24&lt;'Trace metal data'!M$38, "ERROR", 'Trace metal data'!M24), IF('Trace metal data'!M24="&lt;LOD",'Trace metal data'!M$38, "ERROR")))</f>
        <v>101.59</v>
      </c>
      <c r="O24" s="284">
        <f>IF('Trace metal data'!N24="","",IF(ISNUMBER('Trace metal data'!N24)=TRUE, IF('Trace metal data'!N24&lt;'Trace metal data'!N$38, "ERROR", 'Trace metal data'!N24), IF('Trace metal data'!N24="&lt;LOD",'Trace metal data'!N$38, "ERROR")))</f>
        <v>56.77</v>
      </c>
      <c r="P24" s="284">
        <f>IF('Trace metal data'!O24="","",IF(ISNUMBER('Trace metal data'!O24)=TRUE, IF('Trace metal data'!O24&lt;'Trace metal data'!O$38, "ERROR", 'Trace metal data'!O24), IF('Trace metal data'!O24="&lt;LOD",'Trace metal data'!O$38, "ERROR")))</f>
        <v>0.64</v>
      </c>
      <c r="Q24" s="284">
        <f>IF('Trace metal data'!P24="","",IF(ISNUMBER('Trace metal data'!P24)=TRUE, IF('Trace metal data'!P24&lt;'Trace metal data'!P$38, "ERROR", 'Trace metal data'!P24), IF('Trace metal data'!P24="&lt;LOD",'Trace metal data'!P$38, "ERROR")))</f>
        <v>42.51</v>
      </c>
      <c r="R24" s="284">
        <f>IF('Trace metal data'!Q24="","",IF(ISNUMBER('Trace metal data'!Q24)=TRUE, IF('Trace metal data'!Q24&lt;'Trace metal data'!Q$38, "ERROR", 'Trace metal data'!Q24), IF('Trace metal data'!Q24="&lt;LOD",'Trace metal data'!Q$38, "ERROR")))</f>
        <v>133.13999999999999</v>
      </c>
      <c r="S24" s="311">
        <f>IF('Trace metal data'!R24="","",IF(ISNUMBER('Trace metal data'!R24)=TRUE, IF('Trace metal data'!R24&lt;'Trace metal data'!R$38, "ERROR", 'Trace metal data'!R24), IF('Trace metal data'!R24="&lt;LOD",'Trace metal data'!R$38, "ERROR")))</f>
        <v>241.89</v>
      </c>
      <c r="T24" s="16"/>
      <c r="V24" s="15"/>
      <c r="W24" s="178">
        <f>'Physical Stats'!L25</f>
        <v>34.194228488601922</v>
      </c>
      <c r="X24" s="16"/>
    </row>
    <row r="25" spans="7:24" ht="20.100000000000001" customHeight="1" x14ac:dyDescent="0.2">
      <c r="G25" s="15"/>
      <c r="H25" s="42" t="str">
        <f>IF('Trace metal data'!H25="","",'Trace metal data'!H25)</f>
        <v>2015/23407</v>
      </c>
      <c r="I25" s="43" t="str">
        <f>IF('Trace metal data'!I25="","",'Trace metal data'!I25)</f>
        <v>Area i</v>
      </c>
      <c r="J25" s="278"/>
      <c r="K25" s="76">
        <f>IF('Trace metal data'!J25="","",'Trace metal data'!J25)</f>
        <v>18</v>
      </c>
      <c r="L25" s="127">
        <f>IF('Trace metal data'!K25="","",IF(ISNUMBER('Trace metal data'!K25)=TRUE, IF('Trace metal data'!K25&lt;'Trace metal data'!K$38, "ERROR", 'Trace metal data'!K25), IF('Trace metal data'!K25="&lt;LOD",'Trace metal data'!K$38, "ERROR")))</f>
        <v>36.94</v>
      </c>
      <c r="M25" s="284">
        <f>IF('Trace metal data'!L25="","",IF(ISNUMBER('Trace metal data'!L25)=TRUE, IF('Trace metal data'!L25&lt;'Trace metal data'!L$38, "ERROR", 'Trace metal data'!L25), IF('Trace metal data'!L25="&lt;LOD",'Trace metal data'!L$38, "ERROR")))</f>
        <v>0.35</v>
      </c>
      <c r="N25" s="284">
        <f>IF('Trace metal data'!M25="","",IF(ISNUMBER('Trace metal data'!M25)=TRUE, IF('Trace metal data'!M25&lt;'Trace metal data'!M$38, "ERROR", 'Trace metal data'!M25), IF('Trace metal data'!M25="&lt;LOD",'Trace metal data'!M$38, "ERROR")))</f>
        <v>72.08</v>
      </c>
      <c r="O25" s="284">
        <f>IF('Trace metal data'!N25="","",IF(ISNUMBER('Trace metal data'!N25)=TRUE, IF('Trace metal data'!N25&lt;'Trace metal data'!N$38, "ERROR", 'Trace metal data'!N25), IF('Trace metal data'!N25="&lt;LOD",'Trace metal data'!N$38, "ERROR")))</f>
        <v>39.880000000000003</v>
      </c>
      <c r="P25" s="284">
        <f>IF('Trace metal data'!O25="","",IF(ISNUMBER('Trace metal data'!O25)=TRUE, IF('Trace metal data'!O25&lt;'Trace metal data'!O$38, "ERROR", 'Trace metal data'!O25), IF('Trace metal data'!O25="&lt;LOD",'Trace metal data'!O$38, "ERROR")))</f>
        <v>0.39</v>
      </c>
      <c r="Q25" s="284">
        <f>IF('Trace metal data'!P25="","",IF(ISNUMBER('Trace metal data'!P25)=TRUE, IF('Trace metal data'!P25&lt;'Trace metal data'!P$38, "ERROR", 'Trace metal data'!P25), IF('Trace metal data'!P25="&lt;LOD",'Trace metal data'!P$38, "ERROR")))</f>
        <v>36.06</v>
      </c>
      <c r="R25" s="284">
        <f>IF('Trace metal data'!Q25="","",IF(ISNUMBER('Trace metal data'!Q25)=TRUE, IF('Trace metal data'!Q25&lt;'Trace metal data'!Q$38, "ERROR", 'Trace metal data'!Q25), IF('Trace metal data'!Q25="&lt;LOD",'Trace metal data'!Q$38, "ERROR")))</f>
        <v>122.8</v>
      </c>
      <c r="S25" s="311">
        <f>IF('Trace metal data'!R25="","",IF(ISNUMBER('Trace metal data'!R25)=TRUE, IF('Trace metal data'!R25&lt;'Trace metal data'!R$38, "ERROR", 'Trace metal data'!R25), IF('Trace metal data'!R25="&lt;LOD",'Trace metal data'!R$38, "ERROR")))</f>
        <v>179.83</v>
      </c>
      <c r="T25" s="16"/>
      <c r="V25" s="15"/>
      <c r="W25" s="178">
        <f>'Physical Stats'!L26</f>
        <v>37.085924609722042</v>
      </c>
      <c r="X25" s="16"/>
    </row>
    <row r="26" spans="7:24" ht="20.100000000000001" customHeight="1" x14ac:dyDescent="0.2">
      <c r="G26" s="15"/>
      <c r="H26" s="42" t="str">
        <f>IF('Trace metal data'!H26="","",'Trace metal data'!H26)</f>
        <v>2015/23408</v>
      </c>
      <c r="I26" s="43" t="str">
        <f>IF('Trace metal data'!I26="","",'Trace metal data'!I26)</f>
        <v>Area i</v>
      </c>
      <c r="J26" s="278"/>
      <c r="K26" s="76">
        <f>IF('Trace metal data'!J26="","",'Trace metal data'!J26)</f>
        <v>19</v>
      </c>
      <c r="L26" s="127">
        <f>IF('Trace metal data'!K26="","",IF(ISNUMBER('Trace metal data'!K26)=TRUE, IF('Trace metal data'!K26&lt;'Trace metal data'!K$38, "ERROR", 'Trace metal data'!K26), IF('Trace metal data'!K26="&lt;LOD",'Trace metal data'!K$38, "ERROR")))</f>
        <v>28.72</v>
      </c>
      <c r="M26" s="284">
        <f>IF('Trace metal data'!L26="","",IF(ISNUMBER('Trace metal data'!L26)=TRUE, IF('Trace metal data'!L26&lt;'Trace metal data'!L$38, "ERROR", 'Trace metal data'!L26), IF('Trace metal data'!L26="&lt;LOD",'Trace metal data'!L$38, "ERROR")))</f>
        <v>0.69</v>
      </c>
      <c r="N26" s="284">
        <f>IF('Trace metal data'!M26="","",IF(ISNUMBER('Trace metal data'!M26)=TRUE, IF('Trace metal data'!M26&lt;'Trace metal data'!M$38, "ERROR", 'Trace metal data'!M26), IF('Trace metal data'!M26="&lt;LOD",'Trace metal data'!M$38, "ERROR")))</f>
        <v>86.81</v>
      </c>
      <c r="O26" s="284">
        <f>IF('Trace metal data'!N26="","",IF(ISNUMBER('Trace metal data'!N26)=TRUE, IF('Trace metal data'!N26&lt;'Trace metal data'!N$38, "ERROR", 'Trace metal data'!N26), IF('Trace metal data'!N26="&lt;LOD",'Trace metal data'!N$38, "ERROR")))</f>
        <v>52.74</v>
      </c>
      <c r="P26" s="284">
        <f>IF('Trace metal data'!O26="","",IF(ISNUMBER('Trace metal data'!O26)=TRUE, IF('Trace metal data'!O26&lt;'Trace metal data'!O$38, "ERROR", 'Trace metal data'!O26), IF('Trace metal data'!O26="&lt;LOD",'Trace metal data'!O$38, "ERROR")))</f>
        <v>0.53</v>
      </c>
      <c r="Q26" s="284">
        <f>IF('Trace metal data'!P26="","",IF(ISNUMBER('Trace metal data'!P26)=TRUE, IF('Trace metal data'!P26&lt;'Trace metal data'!P$38, "ERROR", 'Trace metal data'!P26), IF('Trace metal data'!P26="&lt;LOD",'Trace metal data'!P$38, "ERROR")))</f>
        <v>37.770000000000003</v>
      </c>
      <c r="R26" s="284">
        <f>IF('Trace metal data'!Q26="","",IF(ISNUMBER('Trace metal data'!Q26)=TRUE, IF('Trace metal data'!Q26&lt;'Trace metal data'!Q$38, "ERROR", 'Trace metal data'!Q26), IF('Trace metal data'!Q26="&lt;LOD",'Trace metal data'!Q$38, "ERROR")))</f>
        <v>140.13</v>
      </c>
      <c r="S26" s="311">
        <f>IF('Trace metal data'!R26="","",IF(ISNUMBER('Trace metal data'!R26)=TRUE, IF('Trace metal data'!R26&lt;'Trace metal data'!R$38, "ERROR", 'Trace metal data'!R26), IF('Trace metal data'!R26="&lt;LOD",'Trace metal data'!R$38, "ERROR")))</f>
        <v>252.09</v>
      </c>
      <c r="T26" s="16"/>
      <c r="V26" s="15"/>
      <c r="W26" s="178">
        <f>'Physical Stats'!L27</f>
        <v>39.498392282958193</v>
      </c>
      <c r="X26" s="16"/>
    </row>
    <row r="27" spans="7:24" ht="20.100000000000001" customHeight="1" x14ac:dyDescent="0.2">
      <c r="G27" s="15"/>
      <c r="H27" s="42" t="str">
        <f>IF('Trace metal data'!H27="","",'Trace metal data'!H27)</f>
        <v>2015/23409</v>
      </c>
      <c r="I27" s="43" t="str">
        <f>IF('Trace metal data'!I27="","",'Trace metal data'!I27)</f>
        <v>Area i</v>
      </c>
      <c r="J27" s="278"/>
      <c r="K27" s="76">
        <f>IF('Trace metal data'!J27="","",'Trace metal data'!J27)</f>
        <v>20</v>
      </c>
      <c r="L27" s="127">
        <f>IF('Trace metal data'!K27="","",IF(ISNUMBER('Trace metal data'!K27)=TRUE, IF('Trace metal data'!K27&lt;'Trace metal data'!K$38, "ERROR", 'Trace metal data'!K27), IF('Trace metal data'!K27="&lt;LOD",'Trace metal data'!K$38, "ERROR")))</f>
        <v>30.18</v>
      </c>
      <c r="M27" s="284">
        <f>IF('Trace metal data'!L27="","",IF(ISNUMBER('Trace metal data'!L27)=TRUE, IF('Trace metal data'!L27&lt;'Trace metal data'!L$38, "ERROR", 'Trace metal data'!L27), IF('Trace metal data'!L27="&lt;LOD",'Trace metal data'!L$38, "ERROR")))</f>
        <v>0.94</v>
      </c>
      <c r="N27" s="284">
        <f>IF('Trace metal data'!M27="","",IF(ISNUMBER('Trace metal data'!M27)=TRUE, IF('Trace metal data'!M27&lt;'Trace metal data'!M$38, "ERROR", 'Trace metal data'!M27), IF('Trace metal data'!M27="&lt;LOD",'Trace metal data'!M$38, "ERROR")))</f>
        <v>74.599999999999994</v>
      </c>
      <c r="O27" s="284">
        <f>IF('Trace metal data'!N27="","",IF(ISNUMBER('Trace metal data'!N27)=TRUE, IF('Trace metal data'!N27&lt;'Trace metal data'!N$38, "ERROR", 'Trace metal data'!N27), IF('Trace metal data'!N27="&lt;LOD",'Trace metal data'!N$38, "ERROR")))</f>
        <v>47.18</v>
      </c>
      <c r="P27" s="284">
        <f>IF('Trace metal data'!O27="","",IF(ISNUMBER('Trace metal data'!O27)=TRUE, IF('Trace metal data'!O27&lt;'Trace metal data'!O$38, "ERROR", 'Trace metal data'!O27), IF('Trace metal data'!O27="&lt;LOD",'Trace metal data'!O$38, "ERROR")))</f>
        <v>0.46</v>
      </c>
      <c r="Q27" s="284">
        <f>IF('Trace metal data'!P27="","",IF(ISNUMBER('Trace metal data'!P27)=TRUE, IF('Trace metal data'!P27&lt;'Trace metal data'!P$38, "ERROR", 'Trace metal data'!P27), IF('Trace metal data'!P27="&lt;LOD",'Trace metal data'!P$38, "ERROR")))</f>
        <v>33.86</v>
      </c>
      <c r="R27" s="284">
        <f>IF('Trace metal data'!Q27="","",IF(ISNUMBER('Trace metal data'!Q27)=TRUE, IF('Trace metal data'!Q27&lt;'Trace metal data'!Q$38, "ERROR", 'Trace metal data'!Q27), IF('Trace metal data'!Q27="&lt;LOD",'Trace metal data'!Q$38, "ERROR")))</f>
        <v>150.29</v>
      </c>
      <c r="S27" s="311">
        <f>IF('Trace metal data'!R27="","",IF(ISNUMBER('Trace metal data'!R27)=TRUE, IF('Trace metal data'!R27&lt;'Trace metal data'!R$38, "ERROR", 'Trace metal data'!R27), IF('Trace metal data'!R27="&lt;LOD",'Trace metal data'!R$38, "ERROR")))</f>
        <v>292.27999999999997</v>
      </c>
      <c r="T27" s="16"/>
      <c r="V27" s="15"/>
      <c r="W27" s="178">
        <f>'Physical Stats'!L28</f>
        <v>32.396391685187609</v>
      </c>
      <c r="X27" s="16"/>
    </row>
    <row r="28" spans="7:24" ht="20.100000000000001" customHeight="1" x14ac:dyDescent="0.2">
      <c r="G28" s="15"/>
      <c r="H28" s="42" t="str">
        <f>IF('Trace metal data'!H28="","",'Trace metal data'!H28)</f>
        <v>2015/23410</v>
      </c>
      <c r="I28" s="43" t="str">
        <f>IF('Trace metal data'!I28="","",'Trace metal data'!I28)</f>
        <v>Area i</v>
      </c>
      <c r="J28" s="278"/>
      <c r="K28" s="76">
        <f>IF('Trace metal data'!J28="","",'Trace metal data'!J28)</f>
        <v>21</v>
      </c>
      <c r="L28" s="127">
        <f>IF('Trace metal data'!K28="","",IF(ISNUMBER('Trace metal data'!K28)=TRUE, IF('Trace metal data'!K28&lt;'Trace metal data'!K$38, "ERROR", 'Trace metal data'!K28), IF('Trace metal data'!K28="&lt;LOD",'Trace metal data'!K$38, "ERROR")))</f>
        <v>24.05</v>
      </c>
      <c r="M28" s="284">
        <f>IF('Trace metal data'!L28="","",IF(ISNUMBER('Trace metal data'!L28)=TRUE, IF('Trace metal data'!L28&lt;'Trace metal data'!L$38, "ERROR", 'Trace metal data'!L28), IF('Trace metal data'!L28="&lt;LOD",'Trace metal data'!L$38, "ERROR")))</f>
        <v>0.94</v>
      </c>
      <c r="N28" s="284">
        <f>IF('Trace metal data'!M28="","",IF(ISNUMBER('Trace metal data'!M28)=TRUE, IF('Trace metal data'!M28&lt;'Trace metal data'!M$38, "ERROR", 'Trace metal data'!M28), IF('Trace metal data'!M28="&lt;LOD",'Trace metal data'!M$38, "ERROR")))</f>
        <v>86</v>
      </c>
      <c r="O28" s="284">
        <f>IF('Trace metal data'!N28="","",IF(ISNUMBER('Trace metal data'!N28)=TRUE, IF('Trace metal data'!N28&lt;'Trace metal data'!N$38, "ERROR", 'Trace metal data'!N28), IF('Trace metal data'!N28="&lt;LOD",'Trace metal data'!N$38, "ERROR")))</f>
        <v>93.39</v>
      </c>
      <c r="P28" s="284">
        <f>IF('Trace metal data'!O28="","",IF(ISNUMBER('Trace metal data'!O28)=TRUE, IF('Trace metal data'!O28&lt;'Trace metal data'!O$38, "ERROR", 'Trace metal data'!O28), IF('Trace metal data'!O28="&lt;LOD",'Trace metal data'!O$38, "ERROR")))</f>
        <v>0.74</v>
      </c>
      <c r="Q28" s="284">
        <f>IF('Trace metal data'!P28="","",IF(ISNUMBER('Trace metal data'!P28)=TRUE, IF('Trace metal data'!P28&lt;'Trace metal data'!P$38, "ERROR", 'Trace metal data'!P28), IF('Trace metal data'!P28="&lt;LOD",'Trace metal data'!P$38, "ERROR")))</f>
        <v>31.4</v>
      </c>
      <c r="R28" s="284">
        <f>IF('Trace metal data'!Q28="","",IF(ISNUMBER('Trace metal data'!Q28)=TRUE, IF('Trace metal data'!Q28&lt;'Trace metal data'!Q$38, "ERROR", 'Trace metal data'!Q28), IF('Trace metal data'!Q28="&lt;LOD",'Trace metal data'!Q$38, "ERROR")))</f>
        <v>120.9</v>
      </c>
      <c r="S28" s="311">
        <f>IF('Trace metal data'!R28="","",IF(ISNUMBER('Trace metal data'!R28)=TRUE, IF('Trace metal data'!R28&lt;'Trace metal data'!R$38, "ERROR", 'Trace metal data'!R28), IF('Trace metal data'!R28="&lt;LOD",'Trace metal data'!R$38, "ERROR")))</f>
        <v>264.45</v>
      </c>
      <c r="T28" s="16"/>
      <c r="V28" s="15"/>
      <c r="W28" s="178">
        <f>'Physical Stats'!L29</f>
        <v>15.640599001663896</v>
      </c>
      <c r="X28" s="16"/>
    </row>
    <row r="29" spans="7:24" ht="20.100000000000001" customHeight="1" x14ac:dyDescent="0.2">
      <c r="G29" s="15"/>
      <c r="H29" s="42" t="str">
        <f>IF('Trace metal data'!H29="","",'Trace metal data'!H29)</f>
        <v>2015/23411</v>
      </c>
      <c r="I29" s="43" t="str">
        <f>IF('Trace metal data'!I29="","",'Trace metal data'!I29)</f>
        <v>Area i</v>
      </c>
      <c r="J29" s="278"/>
      <c r="K29" s="76">
        <f>IF('Trace metal data'!J29="","",'Trace metal data'!J29)</f>
        <v>22</v>
      </c>
      <c r="L29" s="127">
        <f>IF('Trace metal data'!K29="","",IF(ISNUMBER('Trace metal data'!K29)=TRUE, IF('Trace metal data'!K29&lt;'Trace metal data'!K$38, "ERROR", 'Trace metal data'!K29), IF('Trace metal data'!K29="&lt;LOD",'Trace metal data'!K$38, "ERROR")))</f>
        <v>36.979999999999997</v>
      </c>
      <c r="M29" s="284">
        <f>IF('Trace metal data'!L29="","",IF(ISNUMBER('Trace metal data'!L29)=TRUE, IF('Trace metal data'!L29&lt;'Trace metal data'!L$38, "ERROR", 'Trace metal data'!L29), IF('Trace metal data'!L29="&lt;LOD",'Trace metal data'!L$38, "ERROR")))</f>
        <v>1.3</v>
      </c>
      <c r="N29" s="284">
        <f>IF('Trace metal data'!M29="","",IF(ISNUMBER('Trace metal data'!M29)=TRUE, IF('Trace metal data'!M29&lt;'Trace metal data'!M$38, "ERROR", 'Trace metal data'!M29), IF('Trace metal data'!M29="&lt;LOD",'Trace metal data'!M$38, "ERROR")))</f>
        <v>142.25</v>
      </c>
      <c r="O29" s="284">
        <f>IF('Trace metal data'!N29="","",IF(ISNUMBER('Trace metal data'!N29)=TRUE, IF('Trace metal data'!N29&lt;'Trace metal data'!N$38, "ERROR", 'Trace metal data'!N29), IF('Trace metal data'!N29="&lt;LOD",'Trace metal data'!N$38, "ERROR")))</f>
        <v>231.42</v>
      </c>
      <c r="P29" s="284">
        <f>IF('Trace metal data'!O29="","",IF(ISNUMBER('Trace metal data'!O29)=TRUE, IF('Trace metal data'!O29&lt;'Trace metal data'!O$38, "ERROR", 'Trace metal data'!O29), IF('Trace metal data'!O29="&lt;LOD",'Trace metal data'!O$38, "ERROR")))</f>
        <v>1.99</v>
      </c>
      <c r="Q29" s="284">
        <f>IF('Trace metal data'!P29="","",IF(ISNUMBER('Trace metal data'!P29)=TRUE, IF('Trace metal data'!P29&lt;'Trace metal data'!P$38, "ERROR", 'Trace metal data'!P29), IF('Trace metal data'!P29="&lt;LOD",'Trace metal data'!P$38, "ERROR")))</f>
        <v>47.89</v>
      </c>
      <c r="R29" s="284">
        <f>IF('Trace metal data'!Q29="","",IF(ISNUMBER('Trace metal data'!Q29)=TRUE, IF('Trace metal data'!Q29&lt;'Trace metal data'!Q$38, "ERROR", 'Trace metal data'!Q29), IF('Trace metal data'!Q29="&lt;LOD",'Trace metal data'!Q$38, "ERROR")))</f>
        <v>258.62</v>
      </c>
      <c r="S29" s="311">
        <f>IF('Trace metal data'!R29="","",IF(ISNUMBER('Trace metal data'!R29)=TRUE, IF('Trace metal data'!R29&lt;'Trace metal data'!R$38, "ERROR", 'Trace metal data'!R29), IF('Trace metal data'!R29="&lt;LOD",'Trace metal data'!R$38, "ERROR")))</f>
        <v>484</v>
      </c>
      <c r="T29" s="16"/>
      <c r="V29" s="15"/>
      <c r="W29" s="178">
        <f>'Physical Stats'!L30</f>
        <v>30.479628674574521</v>
      </c>
      <c r="X29" s="16"/>
    </row>
    <row r="30" spans="7:24" ht="20.100000000000001" customHeight="1" x14ac:dyDescent="0.2">
      <c r="G30" s="15"/>
      <c r="H30" s="42" t="str">
        <f>IF('Trace metal data'!H30="","",'Trace metal data'!H30)</f>
        <v>2015/23412</v>
      </c>
      <c r="I30" s="43" t="str">
        <f>IF('Trace metal data'!I30="","",'Trace metal data'!I30)</f>
        <v>Area i</v>
      </c>
      <c r="J30" s="278"/>
      <c r="K30" s="76">
        <f>IF('Trace metal data'!J30="","",'Trace metal data'!J30)</f>
        <v>23</v>
      </c>
      <c r="L30" s="127">
        <f>IF('Trace metal data'!K30="","",IF(ISNUMBER('Trace metal data'!K30)=TRUE, IF('Trace metal data'!K30&lt;'Trace metal data'!K$38, "ERROR", 'Trace metal data'!K30), IF('Trace metal data'!K30="&lt;LOD",'Trace metal data'!K$38, "ERROR")))</f>
        <v>34.06</v>
      </c>
      <c r="M30" s="284">
        <f>IF('Trace metal data'!L30="","",IF(ISNUMBER('Trace metal data'!L30)=TRUE, IF('Trace metal data'!L30&lt;'Trace metal data'!L$38, "ERROR", 'Trace metal data'!L30), IF('Trace metal data'!L30="&lt;LOD",'Trace metal data'!L$38, "ERROR")))</f>
        <v>0.33</v>
      </c>
      <c r="N30" s="284">
        <f>IF('Trace metal data'!M30="","",IF(ISNUMBER('Trace metal data'!M30)=TRUE, IF('Trace metal data'!M30&lt;'Trace metal data'!M$38, "ERROR", 'Trace metal data'!M30), IF('Trace metal data'!M30="&lt;LOD",'Trace metal data'!M$38, "ERROR")))</f>
        <v>71.03</v>
      </c>
      <c r="O30" s="284">
        <f>IF('Trace metal data'!N30="","",IF(ISNUMBER('Trace metal data'!N30)=TRUE, IF('Trace metal data'!N30&lt;'Trace metal data'!N$38, "ERROR", 'Trace metal data'!N30), IF('Trace metal data'!N30="&lt;LOD",'Trace metal data'!N$38, "ERROR")))</f>
        <v>41.24</v>
      </c>
      <c r="P30" s="284">
        <f>IF('Trace metal data'!O30="","",IF(ISNUMBER('Trace metal data'!O30)=TRUE, IF('Trace metal data'!O30&lt;'Trace metal data'!O$38, "ERROR", 'Trace metal data'!O30), IF('Trace metal data'!O30="&lt;LOD",'Trace metal data'!O$38, "ERROR")))</f>
        <v>0.51</v>
      </c>
      <c r="Q30" s="284">
        <f>IF('Trace metal data'!P30="","",IF(ISNUMBER('Trace metal data'!P30)=TRUE, IF('Trace metal data'!P30&lt;'Trace metal data'!P$38, "ERROR", 'Trace metal data'!P30), IF('Trace metal data'!P30="&lt;LOD",'Trace metal data'!P$38, "ERROR")))</f>
        <v>34.68</v>
      </c>
      <c r="R30" s="284">
        <f>IF('Trace metal data'!Q30="","",IF(ISNUMBER('Trace metal data'!Q30)=TRUE, IF('Trace metal data'!Q30&lt;'Trace metal data'!Q$38, "ERROR", 'Trace metal data'!Q30), IF('Trace metal data'!Q30="&lt;LOD",'Trace metal data'!Q$38, "ERROR")))</f>
        <v>118.44</v>
      </c>
      <c r="S30" s="311">
        <f>IF('Trace metal data'!R30="","",IF(ISNUMBER('Trace metal data'!R30)=TRUE, IF('Trace metal data'!R30&lt;'Trace metal data'!R$38, "ERROR", 'Trace metal data'!R30), IF('Trace metal data'!R30="&lt;LOD",'Trace metal data'!R$38, "ERROR")))</f>
        <v>175.32</v>
      </c>
      <c r="T30" s="16"/>
      <c r="V30" s="15"/>
      <c r="W30" s="178">
        <f>'Physical Stats'!L31</f>
        <v>30.685780705153032</v>
      </c>
      <c r="X30" s="16"/>
    </row>
    <row r="31" spans="7:24" ht="20.100000000000001" customHeight="1" x14ac:dyDescent="0.2">
      <c r="G31" s="15"/>
      <c r="H31" s="42" t="str">
        <f>IF('Trace metal data'!H31="","",'Trace metal data'!H31)</f>
        <v>2015/23413</v>
      </c>
      <c r="I31" s="43" t="str">
        <f>IF('Trace metal data'!I31="","",'Trace metal data'!I31)</f>
        <v>Area i</v>
      </c>
      <c r="J31" s="278"/>
      <c r="K31" s="76">
        <f>IF('Trace metal data'!J31="","",'Trace metal data'!J31)</f>
        <v>24</v>
      </c>
      <c r="L31" s="127">
        <f>IF('Trace metal data'!K31="","",IF(ISNUMBER('Trace metal data'!K31)=TRUE, IF('Trace metal data'!K31&lt;'Trace metal data'!K$38, "ERROR", 'Trace metal data'!K31), IF('Trace metal data'!K31="&lt;LOD",'Trace metal data'!K$38, "ERROR")))</f>
        <v>29.41</v>
      </c>
      <c r="M31" s="284">
        <f>IF('Trace metal data'!L31="","",IF(ISNUMBER('Trace metal data'!L31)=TRUE, IF('Trace metal data'!L31&lt;'Trace metal data'!L$38, "ERROR", 'Trace metal data'!L31), IF('Trace metal data'!L31="&lt;LOD",'Trace metal data'!L$38, "ERROR")))</f>
        <v>1.58</v>
      </c>
      <c r="N31" s="284">
        <f>IF('Trace metal data'!M31="","",IF(ISNUMBER('Trace metal data'!M31)=TRUE, IF('Trace metal data'!M31&lt;'Trace metal data'!M$38, "ERROR", 'Trace metal data'!M31), IF('Trace metal data'!M31="&lt;LOD",'Trace metal data'!M$38, "ERROR")))</f>
        <v>147.61000000000001</v>
      </c>
      <c r="O31" s="284">
        <f>IF('Trace metal data'!N31="","",IF(ISNUMBER('Trace metal data'!N31)=TRUE, IF('Trace metal data'!N31&lt;'Trace metal data'!N$38, "ERROR", 'Trace metal data'!N31), IF('Trace metal data'!N31="&lt;LOD",'Trace metal data'!N$38, "ERROR")))</f>
        <v>105.53</v>
      </c>
      <c r="P31" s="284">
        <f>IF('Trace metal data'!O31="","",IF(ISNUMBER('Trace metal data'!O31)=TRUE, IF('Trace metal data'!O31&lt;'Trace metal data'!O$38, "ERROR", 'Trace metal data'!O31), IF('Trace metal data'!O31="&lt;LOD",'Trace metal data'!O$38, "ERROR")))</f>
        <v>1.4</v>
      </c>
      <c r="Q31" s="284">
        <f>IF('Trace metal data'!P31="","",IF(ISNUMBER('Trace metal data'!P31)=TRUE, IF('Trace metal data'!P31&lt;'Trace metal data'!P$38, "ERROR", 'Trace metal data'!P31), IF('Trace metal data'!P31="&lt;LOD",'Trace metal data'!P$38, "ERROR")))</f>
        <v>40.799999999999997</v>
      </c>
      <c r="R31" s="284">
        <f>IF('Trace metal data'!Q31="","",IF(ISNUMBER('Trace metal data'!Q31)=TRUE, IF('Trace metal data'!Q31&lt;'Trace metal data'!Q$38, "ERROR", 'Trace metal data'!Q31), IF('Trace metal data'!Q31="&lt;LOD",'Trace metal data'!Q$38, "ERROR")))</f>
        <v>277.11</v>
      </c>
      <c r="S31" s="311">
        <f>IF('Trace metal data'!R31="","",IF(ISNUMBER('Trace metal data'!R31)=TRUE, IF('Trace metal data'!R31&lt;'Trace metal data'!R$38, "ERROR", 'Trace metal data'!R31), IF('Trace metal data'!R31="&lt;LOD",'Trace metal data'!R$38, "ERROR")))</f>
        <v>395.04</v>
      </c>
      <c r="T31" s="16"/>
      <c r="V31" s="15"/>
      <c r="W31" s="178">
        <f>'Physical Stats'!L32</f>
        <v>26.571731555824883</v>
      </c>
      <c r="X31" s="16"/>
    </row>
    <row r="32" spans="7:24" ht="20.100000000000001" customHeight="1" x14ac:dyDescent="0.2">
      <c r="G32" s="15"/>
      <c r="H32" s="42" t="str">
        <f>IF('Trace metal data'!H32="","",'Trace metal data'!H32)</f>
        <v>2015/23414</v>
      </c>
      <c r="I32" s="43" t="str">
        <f>IF('Trace metal data'!I32="","",'Trace metal data'!I32)</f>
        <v>Area i</v>
      </c>
      <c r="J32" s="278"/>
      <c r="K32" s="76">
        <f>IF('Trace metal data'!J32="","",'Trace metal data'!J32)</f>
        <v>25</v>
      </c>
      <c r="L32" s="127">
        <f>IF('Trace metal data'!K32="","",IF(ISNUMBER('Trace metal data'!K32)=TRUE, IF('Trace metal data'!K32&lt;'Trace metal data'!K$38, "ERROR", 'Trace metal data'!K32), IF('Trace metal data'!K32="&lt;LOD",'Trace metal data'!K$38, "ERROR")))</f>
        <v>26.27</v>
      </c>
      <c r="M32" s="284">
        <f>IF('Trace metal data'!L32="","",IF(ISNUMBER('Trace metal data'!L32)=TRUE, IF('Trace metal data'!L32&lt;'Trace metal data'!L$38, "ERROR", 'Trace metal data'!L32), IF('Trace metal data'!L32="&lt;LOD",'Trace metal data'!L$38, "ERROR")))</f>
        <v>1.57</v>
      </c>
      <c r="N32" s="284">
        <f>IF('Trace metal data'!M32="","",IF(ISNUMBER('Trace metal data'!M32)=TRUE, IF('Trace metal data'!M32&lt;'Trace metal data'!M$38, "ERROR", 'Trace metal data'!M32), IF('Trace metal data'!M32="&lt;LOD",'Trace metal data'!M$38, "ERROR")))</f>
        <v>159.32</v>
      </c>
      <c r="O32" s="284">
        <f>IF('Trace metal data'!N32="","",IF(ISNUMBER('Trace metal data'!N32)=TRUE, IF('Trace metal data'!N32&lt;'Trace metal data'!N$38, "ERROR", 'Trace metal data'!N32), IF('Trace metal data'!N32="&lt;LOD",'Trace metal data'!N$38, "ERROR")))</f>
        <v>97.56</v>
      </c>
      <c r="P32" s="284">
        <f>IF('Trace metal data'!O32="","",IF(ISNUMBER('Trace metal data'!O32)=TRUE, IF('Trace metal data'!O32&lt;'Trace metal data'!O$38, "ERROR", 'Trace metal data'!O32), IF('Trace metal data'!O32="&lt;LOD",'Trace metal data'!O$38, "ERROR")))</f>
        <v>1.32</v>
      </c>
      <c r="Q32" s="284">
        <f>IF('Trace metal data'!P32="","",IF(ISNUMBER('Trace metal data'!P32)=TRUE, IF('Trace metal data'!P32&lt;'Trace metal data'!P$38, "ERROR", 'Trace metal data'!P32), IF('Trace metal data'!P32="&lt;LOD",'Trace metal data'!P$38, "ERROR")))</f>
        <v>37.06</v>
      </c>
      <c r="R32" s="284">
        <f>IF('Trace metal data'!Q32="","",IF(ISNUMBER('Trace metal data'!Q32)=TRUE, IF('Trace metal data'!Q32&lt;'Trace metal data'!Q$38, "ERROR", 'Trace metal data'!Q32), IF('Trace metal data'!Q32="&lt;LOD",'Trace metal data'!Q$38, "ERROR")))</f>
        <v>267.98</v>
      </c>
      <c r="S32" s="311">
        <f>IF('Trace metal data'!R32="","",IF(ISNUMBER('Trace metal data'!R32)=TRUE, IF('Trace metal data'!R32&lt;'Trace metal data'!R$38, "ERROR", 'Trace metal data'!R32), IF('Trace metal data'!R32="&lt;LOD",'Trace metal data'!R$38, "ERROR")))</f>
        <v>380.5</v>
      </c>
      <c r="T32" s="16"/>
      <c r="V32" s="15"/>
      <c r="W32" s="178">
        <f>'Physical Stats'!L33</f>
        <v>37.966185977125811</v>
      </c>
      <c r="X32" s="16"/>
    </row>
    <row r="33" spans="7:24" ht="20.100000000000001" customHeight="1" x14ac:dyDescent="0.2">
      <c r="G33" s="15"/>
      <c r="H33" s="42" t="str">
        <f>IF('Trace metal data'!H33="","",'Trace metal data'!H33)</f>
        <v/>
      </c>
      <c r="I33" s="43" t="str">
        <f>IF('Trace metal data'!I33="","",'Trace metal data'!I33)</f>
        <v/>
      </c>
      <c r="J33" s="278"/>
      <c r="K33" s="76" t="str">
        <f>IF('Trace metal data'!J33="","",'Trace metal data'!J33)</f>
        <v/>
      </c>
      <c r="L33" s="127" t="str">
        <f>IF('Trace metal data'!K33="","",IF(ISNUMBER('Trace metal data'!K33)=TRUE, IF('Trace metal data'!K33&lt;'Trace metal data'!K$38, "ERROR", 'Trace metal data'!K33), IF('Trace metal data'!K33="&lt;LOD",'Trace metal data'!K$38, "ERROR")))</f>
        <v/>
      </c>
      <c r="M33" s="284" t="str">
        <f>IF('Trace metal data'!L33="","",IF(ISNUMBER('Trace metal data'!L33)=TRUE, IF('Trace metal data'!L33&lt;'Trace metal data'!L$38, "ERROR", 'Trace metal data'!L33), IF('Trace metal data'!L33="&lt;LOD",'Trace metal data'!L$38, "ERROR")))</f>
        <v/>
      </c>
      <c r="N33" s="284" t="str">
        <f>IF('Trace metal data'!M33="","",IF(ISNUMBER('Trace metal data'!M33)=TRUE, IF('Trace metal data'!M33&lt;'Trace metal data'!M$38, "ERROR", 'Trace metal data'!M33), IF('Trace metal data'!M33="&lt;LOD",'Trace metal data'!M$38, "ERROR")))</f>
        <v/>
      </c>
      <c r="O33" s="284" t="str">
        <f>IF('Trace metal data'!N33="","",IF(ISNUMBER('Trace metal data'!N33)=TRUE, IF('Trace metal data'!N33&lt;'Trace metal data'!N$38, "ERROR", 'Trace metal data'!N33), IF('Trace metal data'!N33="&lt;LOD",'Trace metal data'!N$38, "ERROR")))</f>
        <v/>
      </c>
      <c r="P33" s="284" t="str">
        <f>IF('Trace metal data'!O33="","",IF(ISNUMBER('Trace metal data'!O33)=TRUE, IF('Trace metal data'!O33&lt;'Trace metal data'!O$38, "ERROR", 'Trace metal data'!O33), IF('Trace metal data'!O33="&lt;LOD",'Trace metal data'!O$38, "ERROR")))</f>
        <v/>
      </c>
      <c r="Q33" s="284" t="str">
        <f>IF('Trace metal data'!P33="","",IF(ISNUMBER('Trace metal data'!P33)=TRUE, IF('Trace metal data'!P33&lt;'Trace metal data'!P$38, "ERROR", 'Trace metal data'!P33), IF('Trace metal data'!P33="&lt;LOD",'Trace metal data'!P$38, "ERROR")))</f>
        <v/>
      </c>
      <c r="R33" s="284" t="str">
        <f>IF('Trace metal data'!Q33="","",IF(ISNUMBER('Trace metal data'!Q33)=TRUE, IF('Trace metal data'!Q33&lt;'Trace metal data'!Q$38, "ERROR", 'Trace metal data'!Q33), IF('Trace metal data'!Q33="&lt;LOD",'Trace metal data'!Q$38, "ERROR")))</f>
        <v/>
      </c>
      <c r="S33" s="311" t="str">
        <f>IF('Trace metal data'!R33="","",IF(ISNUMBER('Trace metal data'!R33)=TRUE, IF('Trace metal data'!R33&lt;'Trace metal data'!R$38, "ERROR", 'Trace metal data'!R33), IF('Trace metal data'!R33="&lt;LOD",'Trace metal data'!R$38, "ERROR")))</f>
        <v/>
      </c>
      <c r="T33" s="16"/>
      <c r="V33" s="15"/>
      <c r="W33" s="178" t="str">
        <f>'Physical Stats'!L34</f>
        <v/>
      </c>
      <c r="X33" s="16"/>
    </row>
    <row r="34" spans="7:24" ht="20.100000000000001" customHeight="1" x14ac:dyDescent="0.2">
      <c r="G34" s="15"/>
      <c r="H34" s="42" t="str">
        <f>IF('Trace metal data'!H34="","",'Trace metal data'!H34)</f>
        <v/>
      </c>
      <c r="I34" s="43" t="str">
        <f>IF('Trace metal data'!I34="","",'Trace metal data'!I34)</f>
        <v/>
      </c>
      <c r="J34" s="278"/>
      <c r="K34" s="76" t="str">
        <f>IF('Trace metal data'!J34="","",'Trace metal data'!J34)</f>
        <v/>
      </c>
      <c r="L34" s="127" t="str">
        <f>IF('Trace metal data'!K34="","",IF(ISNUMBER('Trace metal data'!K34)=TRUE, IF('Trace metal data'!K34&lt;'Trace metal data'!K$38, "ERROR", 'Trace metal data'!K34), IF('Trace metal data'!K34="&lt;LOD",'Trace metal data'!K$38, "ERROR")))</f>
        <v/>
      </c>
      <c r="M34" s="284" t="str">
        <f>IF('Trace metal data'!L34="","",IF(ISNUMBER('Trace metal data'!L34)=TRUE, IF('Trace metal data'!L34&lt;'Trace metal data'!L$38, "ERROR", 'Trace metal data'!L34), IF('Trace metal data'!L34="&lt;LOD",'Trace metal data'!L$38, "ERROR")))</f>
        <v/>
      </c>
      <c r="N34" s="284" t="str">
        <f>IF('Trace metal data'!M34="","",IF(ISNUMBER('Trace metal data'!M34)=TRUE, IF('Trace metal data'!M34&lt;'Trace metal data'!M$38, "ERROR", 'Trace metal data'!M34), IF('Trace metal data'!M34="&lt;LOD",'Trace metal data'!M$38, "ERROR")))</f>
        <v/>
      </c>
      <c r="O34" s="284" t="str">
        <f>IF('Trace metal data'!N34="","",IF(ISNUMBER('Trace metal data'!N34)=TRUE, IF('Trace metal data'!N34&lt;'Trace metal data'!N$38, "ERROR", 'Trace metal data'!N34), IF('Trace metal data'!N34="&lt;LOD",'Trace metal data'!N$38, "ERROR")))</f>
        <v/>
      </c>
      <c r="P34" s="284" t="str">
        <f>IF('Trace metal data'!O34="","",IF(ISNUMBER('Trace metal data'!O34)=TRUE, IF('Trace metal data'!O34&lt;'Trace metal data'!O$38, "ERROR", 'Trace metal data'!O34), IF('Trace metal data'!O34="&lt;LOD",'Trace metal data'!O$38, "ERROR")))</f>
        <v/>
      </c>
      <c r="Q34" s="284" t="str">
        <f>IF('Trace metal data'!P34="","",IF(ISNUMBER('Trace metal data'!P34)=TRUE, IF('Trace metal data'!P34&lt;'Trace metal data'!P$38, "ERROR", 'Trace metal data'!P34), IF('Trace metal data'!P34="&lt;LOD",'Trace metal data'!P$38, "ERROR")))</f>
        <v/>
      </c>
      <c r="R34" s="284" t="str">
        <f>IF('Trace metal data'!Q34="","",IF(ISNUMBER('Trace metal data'!Q34)=TRUE, IF('Trace metal data'!Q34&lt;'Trace metal data'!Q$38, "ERROR", 'Trace metal data'!Q34), IF('Trace metal data'!Q34="&lt;LOD",'Trace metal data'!Q$38, "ERROR")))</f>
        <v/>
      </c>
      <c r="S34" s="311" t="str">
        <f>IF('Trace metal data'!R34="","",IF(ISNUMBER('Trace metal data'!R34)=TRUE, IF('Trace metal data'!R34&lt;'Trace metal data'!R$38, "ERROR", 'Trace metal data'!R34), IF('Trace metal data'!R34="&lt;LOD",'Trace metal data'!R$38, "ERROR")))</f>
        <v/>
      </c>
      <c r="T34" s="16"/>
      <c r="V34" s="15"/>
      <c r="W34" s="178" t="str">
        <f>'Physical Stats'!L35</f>
        <v/>
      </c>
      <c r="X34" s="16"/>
    </row>
    <row r="35" spans="7:24" ht="20.100000000000001" customHeight="1" x14ac:dyDescent="0.2">
      <c r="G35" s="15"/>
      <c r="H35" s="42" t="str">
        <f>IF('Trace metal data'!H35="","",'Trace metal data'!H35)</f>
        <v/>
      </c>
      <c r="I35" s="43" t="str">
        <f>IF('Trace metal data'!I35="","",'Trace metal data'!I35)</f>
        <v/>
      </c>
      <c r="J35" s="278"/>
      <c r="K35" s="76" t="str">
        <f>IF('Trace metal data'!J35="","",'Trace metal data'!J35)</f>
        <v/>
      </c>
      <c r="L35" s="127" t="str">
        <f>IF('Trace metal data'!K35="","",IF(ISNUMBER('Trace metal data'!K35)=TRUE, IF('Trace metal data'!K35&lt;'Trace metal data'!K$38, "ERROR", 'Trace metal data'!K35), IF('Trace metal data'!K35="&lt;LOD",'Trace metal data'!K$38, "ERROR")))</f>
        <v/>
      </c>
      <c r="M35" s="284" t="str">
        <f>IF('Trace metal data'!L35="","",IF(ISNUMBER('Trace metal data'!L35)=TRUE, IF('Trace metal data'!L35&lt;'Trace metal data'!L$38, "ERROR", 'Trace metal data'!L35), IF('Trace metal data'!L35="&lt;LOD",'Trace metal data'!L$38, "ERROR")))</f>
        <v/>
      </c>
      <c r="N35" s="284" t="str">
        <f>IF('Trace metal data'!M35="","",IF(ISNUMBER('Trace metal data'!M35)=TRUE, IF('Trace metal data'!M35&lt;'Trace metal data'!M$38, "ERROR", 'Trace metal data'!M35), IF('Trace metal data'!M35="&lt;LOD",'Trace metal data'!M$38, "ERROR")))</f>
        <v/>
      </c>
      <c r="O35" s="284" t="str">
        <f>IF('Trace metal data'!N35="","",IF(ISNUMBER('Trace metal data'!N35)=TRUE, IF('Trace metal data'!N35&lt;'Trace metal data'!N$38, "ERROR", 'Trace metal data'!N35), IF('Trace metal data'!N35="&lt;LOD",'Trace metal data'!N$38, "ERROR")))</f>
        <v/>
      </c>
      <c r="P35" s="284" t="str">
        <f>IF('Trace metal data'!O35="","",IF(ISNUMBER('Trace metal data'!O35)=TRUE, IF('Trace metal data'!O35&lt;'Trace metal data'!O$38, "ERROR", 'Trace metal data'!O35), IF('Trace metal data'!O35="&lt;LOD",'Trace metal data'!O$38, "ERROR")))</f>
        <v/>
      </c>
      <c r="Q35" s="284" t="str">
        <f>IF('Trace metal data'!P35="","",IF(ISNUMBER('Trace metal data'!P35)=TRUE, IF('Trace metal data'!P35&lt;'Trace metal data'!P$38, "ERROR", 'Trace metal data'!P35), IF('Trace metal data'!P35="&lt;LOD",'Trace metal data'!P$38, "ERROR")))</f>
        <v/>
      </c>
      <c r="R35" s="284" t="str">
        <f>IF('Trace metal data'!Q35="","",IF(ISNUMBER('Trace metal data'!Q35)=TRUE, IF('Trace metal data'!Q35&lt;'Trace metal data'!Q$38, "ERROR", 'Trace metal data'!Q35), IF('Trace metal data'!Q35="&lt;LOD",'Trace metal data'!Q$38, "ERROR")))</f>
        <v/>
      </c>
      <c r="S35" s="311" t="str">
        <f>IF('Trace metal data'!R35="","",IF(ISNUMBER('Trace metal data'!R35)=TRUE, IF('Trace metal data'!R35&lt;'Trace metal data'!R$38, "ERROR", 'Trace metal data'!R35), IF('Trace metal data'!R35="&lt;LOD",'Trace metal data'!R$38, "ERROR")))</f>
        <v/>
      </c>
      <c r="T35" s="16"/>
      <c r="V35" s="15"/>
      <c r="W35" s="178" t="str">
        <f>'Physical Stats'!L36</f>
        <v/>
      </c>
      <c r="X35" s="16"/>
    </row>
    <row r="36" spans="7:24" ht="20.100000000000001" customHeight="1" x14ac:dyDescent="0.2">
      <c r="G36" s="15"/>
      <c r="H36" s="42" t="str">
        <f>IF('Trace metal data'!H36="","",'Trace metal data'!H36)</f>
        <v/>
      </c>
      <c r="I36" s="43" t="str">
        <f>IF('Trace metal data'!I36="","",'Trace metal data'!I36)</f>
        <v/>
      </c>
      <c r="J36" s="278"/>
      <c r="K36" s="76" t="str">
        <f>IF('Trace metal data'!J36="","",'Trace metal data'!J36)</f>
        <v/>
      </c>
      <c r="L36" s="127" t="str">
        <f>IF('Trace metal data'!K36="","",IF(ISNUMBER('Trace metal data'!K36)=TRUE, IF('Trace metal data'!K36&lt;'Trace metal data'!K$38, "ERROR", 'Trace metal data'!K36), IF('Trace metal data'!K36="&lt;LOD",'Trace metal data'!K$38, "ERROR")))</f>
        <v/>
      </c>
      <c r="M36" s="284" t="str">
        <f>IF('Trace metal data'!L36="","",IF(ISNUMBER('Trace metal data'!L36)=TRUE, IF('Trace metal data'!L36&lt;'Trace metal data'!L$38, "ERROR", 'Trace metal data'!L36), IF('Trace metal data'!L36="&lt;LOD",'Trace metal data'!L$38, "ERROR")))</f>
        <v/>
      </c>
      <c r="N36" s="284" t="str">
        <f>IF('Trace metal data'!M36="","",IF(ISNUMBER('Trace metal data'!M36)=TRUE, IF('Trace metal data'!M36&lt;'Trace metal data'!M$38, "ERROR", 'Trace metal data'!M36), IF('Trace metal data'!M36="&lt;LOD",'Trace metal data'!M$38, "ERROR")))</f>
        <v/>
      </c>
      <c r="O36" s="284" t="str">
        <f>IF('Trace metal data'!N36="","",IF(ISNUMBER('Trace metal data'!N36)=TRUE, IF('Trace metal data'!N36&lt;'Trace metal data'!N$38, "ERROR", 'Trace metal data'!N36), IF('Trace metal data'!N36="&lt;LOD",'Trace metal data'!N$38, "ERROR")))</f>
        <v/>
      </c>
      <c r="P36" s="284" t="str">
        <f>IF('Trace metal data'!O36="","",IF(ISNUMBER('Trace metal data'!O36)=TRUE, IF('Trace metal data'!O36&lt;'Trace metal data'!O$38, "ERROR", 'Trace metal data'!O36), IF('Trace metal data'!O36="&lt;LOD",'Trace metal data'!O$38, "ERROR")))</f>
        <v/>
      </c>
      <c r="Q36" s="284" t="str">
        <f>IF('Trace metal data'!P36="","",IF(ISNUMBER('Trace metal data'!P36)=TRUE, IF('Trace metal data'!P36&lt;'Trace metal data'!P$38, "ERROR", 'Trace metal data'!P36), IF('Trace metal data'!P36="&lt;LOD",'Trace metal data'!P$38, "ERROR")))</f>
        <v/>
      </c>
      <c r="R36" s="284" t="str">
        <f>IF('Trace metal data'!Q36="","",IF(ISNUMBER('Trace metal data'!Q36)=TRUE, IF('Trace metal data'!Q36&lt;'Trace metal data'!Q$38, "ERROR", 'Trace metal data'!Q36), IF('Trace metal data'!Q36="&lt;LOD",'Trace metal data'!Q$38, "ERROR")))</f>
        <v/>
      </c>
      <c r="S36" s="311" t="str">
        <f>IF('Trace metal data'!R36="","",IF(ISNUMBER('Trace metal data'!R36)=TRUE, IF('Trace metal data'!R36&lt;'Trace metal data'!R$38, "ERROR", 'Trace metal data'!R36), IF('Trace metal data'!R36="&lt;LOD",'Trace metal data'!R$38, "ERROR")))</f>
        <v/>
      </c>
      <c r="T36" s="16"/>
      <c r="V36" s="15"/>
      <c r="W36" s="178" t="str">
        <f>'Physical Stats'!L37</f>
        <v/>
      </c>
      <c r="X36" s="16"/>
    </row>
    <row r="37" spans="7:24" ht="20.100000000000001" customHeight="1" thickBot="1" x14ac:dyDescent="0.25">
      <c r="G37" s="15"/>
      <c r="H37" s="47" t="str">
        <f>IF('Trace metal data'!H37="","",'Trace metal data'!H37)</f>
        <v/>
      </c>
      <c r="I37" s="48" t="str">
        <f>IF('Trace metal data'!I37="","",'Trace metal data'!I37)</f>
        <v/>
      </c>
      <c r="J37" s="287"/>
      <c r="K37" s="77" t="str">
        <f>IF('Trace metal data'!J37="","",'Trace metal data'!J37)</f>
        <v/>
      </c>
      <c r="L37" s="128" t="str">
        <f>IF('Trace metal data'!K37="","",IF(ISNUMBER('Trace metal data'!K37)=TRUE, IF('Trace metal data'!K37&lt;'Trace metal data'!K$38, "ERROR", 'Trace metal data'!K37), IF('Trace metal data'!K37="&lt;LOD",'Trace metal data'!K$38, "ERROR")))</f>
        <v/>
      </c>
      <c r="M37" s="286" t="str">
        <f>IF('Trace metal data'!L37="","",IF(ISNUMBER('Trace metal data'!L37)=TRUE, IF('Trace metal data'!L37&lt;'Trace metal data'!L$38, "ERROR", 'Trace metal data'!L37), IF('Trace metal data'!L37="&lt;LOD",'Trace metal data'!L$38, "ERROR")))</f>
        <v/>
      </c>
      <c r="N37" s="286" t="str">
        <f>IF('Trace metal data'!M37="","",IF(ISNUMBER('Trace metal data'!M37)=TRUE, IF('Trace metal data'!M37&lt;'Trace metal data'!M$38, "ERROR", 'Trace metal data'!M37), IF('Trace metal data'!M37="&lt;LOD",'Trace metal data'!M$38, "ERROR")))</f>
        <v/>
      </c>
      <c r="O37" s="286" t="str">
        <f>IF('Trace metal data'!N37="","",IF(ISNUMBER('Trace metal data'!N37)=TRUE, IF('Trace metal data'!N37&lt;'Trace metal data'!N$38, "ERROR", 'Trace metal data'!N37), IF('Trace metal data'!N37="&lt;LOD",'Trace metal data'!N$38, "ERROR")))</f>
        <v/>
      </c>
      <c r="P37" s="286" t="str">
        <f>IF('Trace metal data'!O37="","",IF(ISNUMBER('Trace metal data'!O37)=TRUE, IF('Trace metal data'!O37&lt;'Trace metal data'!O$38, "ERROR", 'Trace metal data'!O37), IF('Trace metal data'!O37="&lt;LOD",'Trace metal data'!O$38, "ERROR")))</f>
        <v/>
      </c>
      <c r="Q37" s="286" t="str">
        <f>IF('Trace metal data'!P37="","",IF(ISNUMBER('Trace metal data'!P37)=TRUE, IF('Trace metal data'!P37&lt;'Trace metal data'!P$38, "ERROR", 'Trace metal data'!P37), IF('Trace metal data'!P37="&lt;LOD",'Trace metal data'!P$38, "ERROR")))</f>
        <v/>
      </c>
      <c r="R37" s="286" t="str">
        <f>IF('Trace metal data'!Q37="","",IF(ISNUMBER('Trace metal data'!Q37)=TRUE, IF('Trace metal data'!Q37&lt;'Trace metal data'!Q$38, "ERROR", 'Trace metal data'!Q37), IF('Trace metal data'!Q37="&lt;LOD",'Trace metal data'!Q$38, "ERROR")))</f>
        <v/>
      </c>
      <c r="S37" s="312" t="str">
        <f>IF('Trace metal data'!R37="","",IF(ISNUMBER('Trace metal data'!R37)=TRUE, IF('Trace metal data'!R37&lt;'Trace metal data'!R$38, "ERROR", 'Trace metal data'!R37), IF('Trace metal data'!R37="&lt;LOD",'Trace metal data'!R$38, "ERROR")))</f>
        <v/>
      </c>
      <c r="T37" s="16"/>
      <c r="V37" s="15"/>
      <c r="W37" s="179" t="str">
        <f>'Physical Stats'!L38</f>
        <v/>
      </c>
      <c r="X37" s="16"/>
    </row>
    <row r="38" spans="7:24" ht="19.5" customHeight="1" thickBot="1" x14ac:dyDescent="0.25">
      <c r="G38" s="15"/>
      <c r="H38" s="32"/>
      <c r="I38" s="33"/>
      <c r="J38" s="33"/>
      <c r="K38" s="78" t="s">
        <v>183</v>
      </c>
      <c r="L38" s="298">
        <f>IF(COUNT(L8:L37)&lt;1,"", AVERAGE(L8:L37))</f>
        <v>27.672799999999992</v>
      </c>
      <c r="M38" s="299">
        <f t="shared" ref="M38:S38" si="0">IF(COUNT(M8:M37)&lt;1,"", AVERAGE(M8:M37))</f>
        <v>1.0624000000000005</v>
      </c>
      <c r="N38" s="299">
        <f t="shared" si="0"/>
        <v>114.4576</v>
      </c>
      <c r="O38" s="299">
        <f t="shared" si="0"/>
        <v>76.11160000000001</v>
      </c>
      <c r="P38" s="299">
        <f t="shared" si="0"/>
        <v>0.81680000000000008</v>
      </c>
      <c r="Q38" s="299">
        <f t="shared" si="0"/>
        <v>41.671599999999998</v>
      </c>
      <c r="R38" s="299">
        <f t="shared" si="0"/>
        <v>230.45079999999996</v>
      </c>
      <c r="S38" s="313">
        <f t="shared" si="0"/>
        <v>331.05</v>
      </c>
      <c r="T38" s="16"/>
      <c r="V38" s="15"/>
      <c r="W38" s="407"/>
      <c r="X38" s="16"/>
    </row>
    <row r="39" spans="7:24" ht="19.5" customHeight="1" thickBot="1" x14ac:dyDescent="0.25">
      <c r="G39" s="15"/>
      <c r="H39" s="54"/>
      <c r="I39" s="54"/>
      <c r="J39" s="54"/>
      <c r="K39" s="54"/>
      <c r="L39" s="300"/>
      <c r="M39" s="300"/>
      <c r="N39" s="300"/>
      <c r="O39" s="300"/>
      <c r="P39" s="300"/>
      <c r="Q39" s="300"/>
      <c r="R39" s="300"/>
      <c r="S39" s="300"/>
      <c r="T39" s="16"/>
      <c r="V39" s="15"/>
      <c r="W39" s="54"/>
      <c r="X39" s="16"/>
    </row>
    <row r="40" spans="7:24" ht="19.5" customHeight="1" x14ac:dyDescent="0.2">
      <c r="G40" s="15"/>
      <c r="H40" s="61"/>
      <c r="I40" s="62"/>
      <c r="J40" s="62"/>
      <c r="K40" s="52" t="s">
        <v>57</v>
      </c>
      <c r="L40" s="301">
        <v>20</v>
      </c>
      <c r="M40" s="302">
        <v>0.4</v>
      </c>
      <c r="N40" s="302">
        <v>40</v>
      </c>
      <c r="O40" s="302">
        <v>40</v>
      </c>
      <c r="P40" s="302">
        <v>0.3</v>
      </c>
      <c r="Q40" s="302">
        <v>20</v>
      </c>
      <c r="R40" s="302">
        <v>50</v>
      </c>
      <c r="S40" s="314">
        <v>130</v>
      </c>
      <c r="T40" s="16"/>
      <c r="V40" s="15"/>
      <c r="W40" s="177"/>
      <c r="X40" s="16"/>
    </row>
    <row r="41" spans="7:24" ht="19.5" customHeight="1" thickBot="1" x14ac:dyDescent="0.25">
      <c r="G41" s="15"/>
      <c r="H41" s="64"/>
      <c r="I41" s="65"/>
      <c r="J41" s="65"/>
      <c r="K41" s="53" t="s">
        <v>53</v>
      </c>
      <c r="L41" s="303">
        <v>100</v>
      </c>
      <c r="M41" s="304">
        <v>5</v>
      </c>
      <c r="N41" s="304">
        <v>400</v>
      </c>
      <c r="O41" s="304">
        <v>400</v>
      </c>
      <c r="P41" s="304">
        <v>3</v>
      </c>
      <c r="Q41" s="304">
        <v>200</v>
      </c>
      <c r="R41" s="304">
        <v>500</v>
      </c>
      <c r="S41" s="315">
        <v>800</v>
      </c>
      <c r="T41" s="16"/>
      <c r="V41" s="15"/>
      <c r="W41" s="179"/>
      <c r="X41" s="16"/>
    </row>
    <row r="42" spans="7:24" ht="20.100000000000001" customHeight="1" thickBot="1" x14ac:dyDescent="0.25">
      <c r="G42" s="20"/>
      <c r="H42" s="17"/>
      <c r="I42" s="17"/>
      <c r="J42" s="17"/>
      <c r="K42" s="17"/>
      <c r="L42" s="153"/>
      <c r="M42" s="153"/>
      <c r="N42" s="153"/>
      <c r="O42" s="153"/>
      <c r="P42" s="316"/>
      <c r="Q42" s="153"/>
      <c r="R42" s="153"/>
      <c r="S42" s="153"/>
      <c r="T42" s="18"/>
      <c r="V42" s="20"/>
      <c r="W42" s="17"/>
      <c r="X42" s="18"/>
    </row>
    <row r="43" spans="7:24" ht="20.100000000000001" customHeight="1" x14ac:dyDescent="0.2"/>
    <row r="44" spans="7:24" ht="20.100000000000001" customHeight="1" x14ac:dyDescent="0.2"/>
    <row r="45" spans="7:24" ht="20.100000000000001" customHeight="1" thickBot="1" x14ac:dyDescent="0.25">
      <c r="H45" s="38" t="s">
        <v>208</v>
      </c>
    </row>
    <row r="46" spans="7:24" ht="20.100000000000001" customHeight="1" thickBot="1" x14ac:dyDescent="0.25">
      <c r="G46" s="12"/>
      <c r="H46" s="13"/>
      <c r="I46" s="13"/>
      <c r="J46" s="13"/>
      <c r="K46" s="13"/>
      <c r="L46" s="146"/>
      <c r="M46" s="146"/>
      <c r="N46" s="146"/>
      <c r="O46" s="146"/>
      <c r="P46" s="306"/>
      <c r="Q46" s="146"/>
      <c r="R46" s="146"/>
      <c r="S46" s="146"/>
      <c r="T46" s="14"/>
      <c r="V46" s="12"/>
      <c r="W46" s="13"/>
      <c r="X46" s="14"/>
    </row>
    <row r="47" spans="7:24" ht="20.100000000000001" customHeight="1" x14ac:dyDescent="0.2">
      <c r="G47" s="15"/>
      <c r="H47" s="473" t="s">
        <v>38</v>
      </c>
      <c r="I47" s="476" t="s">
        <v>52</v>
      </c>
      <c r="J47" s="476" t="s">
        <v>72</v>
      </c>
      <c r="K47" s="500" t="s">
        <v>63</v>
      </c>
      <c r="L47" s="506" t="s">
        <v>318</v>
      </c>
      <c r="M47" s="507"/>
      <c r="N47" s="507"/>
      <c r="O47" s="507"/>
      <c r="P47" s="507"/>
      <c r="Q47" s="507"/>
      <c r="R47" s="507"/>
      <c r="S47" s="508"/>
      <c r="T47" s="16"/>
      <c r="V47" s="15"/>
      <c r="W47" s="504" t="s">
        <v>413</v>
      </c>
      <c r="X47" s="16"/>
    </row>
    <row r="48" spans="7:24" ht="20.100000000000001" customHeight="1" thickBot="1" x14ac:dyDescent="0.25">
      <c r="G48" s="15"/>
      <c r="H48" s="475"/>
      <c r="I48" s="478"/>
      <c r="J48" s="478"/>
      <c r="K48" s="501"/>
      <c r="L48" s="219" t="s">
        <v>41</v>
      </c>
      <c r="M48" s="307" t="s">
        <v>42</v>
      </c>
      <c r="N48" s="307" t="s">
        <v>43</v>
      </c>
      <c r="O48" s="308" t="s">
        <v>44</v>
      </c>
      <c r="P48" s="308" t="s">
        <v>45</v>
      </c>
      <c r="Q48" s="308" t="s">
        <v>46</v>
      </c>
      <c r="R48" s="307" t="s">
        <v>47</v>
      </c>
      <c r="S48" s="309" t="s">
        <v>48</v>
      </c>
      <c r="T48" s="16"/>
      <c r="V48" s="15"/>
      <c r="W48" s="505"/>
      <c r="X48" s="16"/>
    </row>
    <row r="49" spans="7:24" ht="20.100000000000001" customHeight="1" x14ac:dyDescent="0.2">
      <c r="G49" s="15"/>
      <c r="H49" s="39" t="str">
        <f t="shared" ref="H49:K58" si="1">IF(H8="","",H8)</f>
        <v>2015/23390</v>
      </c>
      <c r="I49" s="40" t="str">
        <f t="shared" si="1"/>
        <v>Area i</v>
      </c>
      <c r="J49" s="40" t="str">
        <f t="shared" si="1"/>
        <v/>
      </c>
      <c r="K49" s="75">
        <f t="shared" si="1"/>
        <v>1</v>
      </c>
      <c r="L49" s="297">
        <f>IF(L8="","",('Physical Stats'!$L9/100)*L8)</f>
        <v>7.3903792560281101</v>
      </c>
      <c r="M49" s="280">
        <f>IF(M8="","",('Physical Stats'!$L9/100)*M8)</f>
        <v>0.55427844420210826</v>
      </c>
      <c r="N49" s="280">
        <f>IF(N8="","",('Physical Stats'!$L9/100)*N8)</f>
        <v>46.352331273476302</v>
      </c>
      <c r="O49" s="280">
        <f>IF(O8="","",('Physical Stats'!$L9/100)*O8)</f>
        <v>22.489688598085539</v>
      </c>
      <c r="P49" s="280">
        <f>IF(P8="","",('Physical Stats'!$L9/100)*P8)</f>
        <v>0.2516551557009572</v>
      </c>
      <c r="Q49" s="280">
        <f>IF(Q8="","",('Physical Stats'!$L9/100)*Q8)</f>
        <v>14.968703501756936</v>
      </c>
      <c r="R49" s="280">
        <f>IF(R8="","",('Physical Stats'!$L9/100)*R8)</f>
        <v>148.25037077426387</v>
      </c>
      <c r="S49" s="310">
        <f>IF(S8="","",('Physical Stats'!$L9/100)*S8)</f>
        <v>141.33144674663757</v>
      </c>
      <c r="T49" s="16"/>
      <c r="V49" s="15"/>
      <c r="W49" s="406">
        <f>W8</f>
        <v>31.855083000121166</v>
      </c>
      <c r="X49" s="16"/>
    </row>
    <row r="50" spans="7:24" ht="20.100000000000001" customHeight="1" x14ac:dyDescent="0.2">
      <c r="G50" s="15"/>
      <c r="H50" s="42" t="str">
        <f t="shared" si="1"/>
        <v>2015/23391</v>
      </c>
      <c r="I50" s="43" t="str">
        <f t="shared" si="1"/>
        <v>Area i</v>
      </c>
      <c r="J50" s="43" t="str">
        <f t="shared" si="1"/>
        <v/>
      </c>
      <c r="K50" s="76">
        <f t="shared" si="1"/>
        <v>2</v>
      </c>
      <c r="L50" s="127">
        <f>IF(L9="","",('Physical Stats'!$L10/100)*L9)</f>
        <v>8.2548467058056101</v>
      </c>
      <c r="M50" s="284">
        <f>IF(M9="","",('Physical Stats'!$L10/100)*M9)</f>
        <v>0.50749641226353559</v>
      </c>
      <c r="N50" s="284">
        <f>IF(N9="","",('Physical Stats'!$L10/100)*N9)</f>
        <v>51.713242009132422</v>
      </c>
      <c r="O50" s="284">
        <f>IF(O9="","",('Physical Stats'!$L10/100)*O9)</f>
        <v>25.901589041095892</v>
      </c>
      <c r="P50" s="284">
        <f>IF(P9="","",('Physical Stats'!$L10/100)*P9)</f>
        <v>0.32441226353555125</v>
      </c>
      <c r="Q50" s="284">
        <f>IF(Q9="","",('Physical Stats'!$L10/100)*Q9)</f>
        <v>14.98399217221135</v>
      </c>
      <c r="R50" s="284">
        <f>IF(R9="","",('Physical Stats'!$L10/100)*R9)</f>
        <v>126.76168297455969</v>
      </c>
      <c r="S50" s="311">
        <f>IF(S9="","",('Physical Stats'!$L10/100)*S9)</f>
        <v>132.97369602087412</v>
      </c>
      <c r="T50" s="16"/>
      <c r="V50" s="15"/>
      <c r="W50" s="178">
        <f t="shared" ref="W50:W78" si="2">W9</f>
        <v>32.120026092628834</v>
      </c>
      <c r="X50" s="16"/>
    </row>
    <row r="51" spans="7:24" ht="20.100000000000001" customHeight="1" x14ac:dyDescent="0.2">
      <c r="G51" s="15"/>
      <c r="H51" s="42" t="str">
        <f t="shared" si="1"/>
        <v>2015/23392</v>
      </c>
      <c r="I51" s="43" t="str">
        <f t="shared" si="1"/>
        <v>Area i</v>
      </c>
      <c r="J51" s="43" t="str">
        <f t="shared" si="1"/>
        <v/>
      </c>
      <c r="K51" s="76">
        <f t="shared" si="1"/>
        <v>3</v>
      </c>
      <c r="L51" s="127">
        <f>IF(L10="","",('Physical Stats'!$L11/100)*L10)</f>
        <v>7.9953034040453872</v>
      </c>
      <c r="M51" s="284">
        <f>IF(M10="","",('Physical Stats'!$L11/100)*M10)</f>
        <v>0.62258510113468168</v>
      </c>
      <c r="N51" s="284">
        <f>IF(N10="","",('Physical Stats'!$L11/100)*N10)</f>
        <v>55.621243216576218</v>
      </c>
      <c r="O51" s="284">
        <f>IF(O10="","",('Physical Stats'!$L11/100)*O10)</f>
        <v>30.470261470152931</v>
      </c>
      <c r="P51" s="284">
        <f>IF(P10="","",('Physical Stats'!$L11/100)*P10)</f>
        <v>0.32403552047360629</v>
      </c>
      <c r="Q51" s="284">
        <f>IF(Q10="","",('Physical Stats'!$L11/100)*Q10)</f>
        <v>18.273418845584604</v>
      </c>
      <c r="R51" s="284">
        <f>IF(R10="","",('Physical Stats'!$L11/100)*R10)</f>
        <v>183.85921065614207</v>
      </c>
      <c r="S51" s="311">
        <f>IF(S10="","",('Physical Stats'!$L11/100)*S10)</f>
        <v>181.56183522446963</v>
      </c>
      <c r="T51" s="16"/>
      <c r="V51" s="15"/>
      <c r="W51" s="178">
        <f t="shared" si="2"/>
        <v>36.408485446472618</v>
      </c>
      <c r="X51" s="16"/>
    </row>
    <row r="52" spans="7:24" ht="20.100000000000001" customHeight="1" x14ac:dyDescent="0.2">
      <c r="G52" s="15"/>
      <c r="H52" s="42" t="str">
        <f t="shared" si="1"/>
        <v>2015/23393</v>
      </c>
      <c r="I52" s="43" t="str">
        <f t="shared" si="1"/>
        <v>Area i</v>
      </c>
      <c r="J52" s="43" t="str">
        <f t="shared" si="1"/>
        <v/>
      </c>
      <c r="K52" s="76">
        <f t="shared" si="1"/>
        <v>4</v>
      </c>
      <c r="L52" s="127">
        <f>IF(L11="","",('Physical Stats'!$L12/100)*L11)</f>
        <v>7.5732343342036543</v>
      </c>
      <c r="M52" s="284">
        <f>IF(M11="","",('Physical Stats'!$L12/100)*M11)</f>
        <v>0.6028622715404699</v>
      </c>
      <c r="N52" s="284">
        <f>IF(N11="","",('Physical Stats'!$L12/100)*N11)</f>
        <v>53.472813315926892</v>
      </c>
      <c r="O52" s="284">
        <f>IF(O11="","",('Physical Stats'!$L12/100)*O11)</f>
        <v>24.963492167101826</v>
      </c>
      <c r="P52" s="284">
        <f>IF(P11="","",('Physical Stats'!$L12/100)*P11)</f>
        <v>0.30678198433420362</v>
      </c>
      <c r="Q52" s="284">
        <f>IF(Q11="","",('Physical Stats'!$L12/100)*Q11)</f>
        <v>17.95388054830287</v>
      </c>
      <c r="R52" s="284">
        <f>IF(R11="","",('Physical Stats'!$L12/100)*R11)</f>
        <v>193.80416775456916</v>
      </c>
      <c r="S52" s="311">
        <f>IF(S11="","",('Physical Stats'!$L12/100)*S11)</f>
        <v>157.32921671018275</v>
      </c>
      <c r="T52" s="16"/>
      <c r="V52" s="15"/>
      <c r="W52" s="178">
        <f t="shared" si="2"/>
        <v>35.672323759791119</v>
      </c>
      <c r="X52" s="16"/>
    </row>
    <row r="53" spans="7:24" ht="20.100000000000001" customHeight="1" x14ac:dyDescent="0.2">
      <c r="G53" s="15"/>
      <c r="H53" s="42" t="str">
        <f t="shared" si="1"/>
        <v>2015/23394</v>
      </c>
      <c r="I53" s="43" t="str">
        <f t="shared" si="1"/>
        <v>Area i</v>
      </c>
      <c r="J53" s="43" t="str">
        <f t="shared" si="1"/>
        <v/>
      </c>
      <c r="K53" s="76">
        <f t="shared" si="1"/>
        <v>5</v>
      </c>
      <c r="L53" s="127">
        <f>IF(L12="","",('Physical Stats'!$L13/100)*L12)</f>
        <v>10.659999999999998</v>
      </c>
      <c r="M53" s="284">
        <f>IF(M12="","",('Physical Stats'!$L13/100)*M12)</f>
        <v>0.52479999999999993</v>
      </c>
      <c r="N53" s="284">
        <f>IF(N12="","",('Physical Stats'!$L13/100)*N12)</f>
        <v>63.074399999999997</v>
      </c>
      <c r="O53" s="284">
        <f>IF(O12="","",('Physical Stats'!$L13/100)*O12)</f>
        <v>33.492079999999994</v>
      </c>
      <c r="P53" s="284">
        <f>IF(P12="","",('Physical Stats'!$L13/100)*P12)</f>
        <v>0.44279999999999997</v>
      </c>
      <c r="Q53" s="284">
        <f>IF(Q12="","",('Physical Stats'!$L13/100)*Q12)</f>
        <v>18.600879999999997</v>
      </c>
      <c r="R53" s="284">
        <f>IF(R12="","",('Physical Stats'!$L13/100)*R12)</f>
        <v>131.08848</v>
      </c>
      <c r="S53" s="311">
        <f>IF(S12="","",('Physical Stats'!$L13/100)*S12)</f>
        <v>148.17399999999998</v>
      </c>
      <c r="T53" s="16"/>
      <c r="V53" s="15"/>
      <c r="W53" s="178">
        <f t="shared" si="2"/>
        <v>32.799999999999997</v>
      </c>
      <c r="X53" s="16"/>
    </row>
    <row r="54" spans="7:24" ht="20.100000000000001" customHeight="1" x14ac:dyDescent="0.2">
      <c r="G54" s="15"/>
      <c r="H54" s="42" t="str">
        <f t="shared" si="1"/>
        <v>2015/23395</v>
      </c>
      <c r="I54" s="43" t="str">
        <f t="shared" si="1"/>
        <v>Area i</v>
      </c>
      <c r="J54" s="43" t="str">
        <f t="shared" si="1"/>
        <v/>
      </c>
      <c r="K54" s="76">
        <f t="shared" si="1"/>
        <v>6</v>
      </c>
      <c r="L54" s="127">
        <f>IF(L13="","",('Physical Stats'!$L14/100)*L13)</f>
        <v>6.0911196911196921</v>
      </c>
      <c r="M54" s="284">
        <f>IF(M13="","",('Physical Stats'!$L14/100)*M13)</f>
        <v>0.16861230978878042</v>
      </c>
      <c r="N54" s="284">
        <f>IF(N13="","",('Physical Stats'!$L14/100)*N13)</f>
        <v>25.455189643424944</v>
      </c>
      <c r="O54" s="284">
        <f>IF(O13="","",('Physical Stats'!$L14/100)*O13)</f>
        <v>11.2021803315921</v>
      </c>
      <c r="P54" s="284">
        <f>IF(P13="","",('Physical Stats'!$L14/100)*P13)</f>
        <v>0.10538269361798776</v>
      </c>
      <c r="Q54" s="284">
        <f>IF(Q13="","",('Physical Stats'!$L14/100)*Q13)</f>
        <v>12.22966159436748</v>
      </c>
      <c r="R54" s="284">
        <f>IF(R13="","",('Physical Stats'!$L14/100)*R13)</f>
        <v>38.148535089711572</v>
      </c>
      <c r="S54" s="311">
        <f>IF(S13="","",('Physical Stats'!$L14/100)*S13)</f>
        <v>61.45918691801046</v>
      </c>
      <c r="T54" s="16"/>
      <c r="V54" s="15"/>
      <c r="W54" s="178">
        <f t="shared" si="2"/>
        <v>52.691346808993877</v>
      </c>
      <c r="X54" s="16"/>
    </row>
    <row r="55" spans="7:24" ht="20.100000000000001" customHeight="1" x14ac:dyDescent="0.2">
      <c r="G55" s="15"/>
      <c r="H55" s="42" t="str">
        <f t="shared" si="1"/>
        <v>2015/23396</v>
      </c>
      <c r="I55" s="43" t="str">
        <f t="shared" si="1"/>
        <v>Area i</v>
      </c>
      <c r="J55" s="43" t="str">
        <f t="shared" si="1"/>
        <v/>
      </c>
      <c r="K55" s="76">
        <f t="shared" si="1"/>
        <v>7</v>
      </c>
      <c r="L55" s="127">
        <f>IF(L14="","",('Physical Stats'!$L15/100)*L14)</f>
        <v>9.5640890585241731</v>
      </c>
      <c r="M55" s="284">
        <f>IF(M14="","",('Physical Stats'!$L15/100)*M14)</f>
        <v>0.38952926208651395</v>
      </c>
      <c r="N55" s="284">
        <f>IF(N14="","",('Physical Stats'!$L15/100)*N14)</f>
        <v>47.018473282442741</v>
      </c>
      <c r="O55" s="284">
        <f>IF(O14="","",('Physical Stats'!$L15/100)*O14)</f>
        <v>23.770450381679385</v>
      </c>
      <c r="P55" s="284">
        <f>IF(P14="","",('Physical Stats'!$L15/100)*P14)</f>
        <v>0.30245801526717558</v>
      </c>
      <c r="Q55" s="284">
        <f>IF(Q14="","",('Physical Stats'!$L15/100)*Q14)</f>
        <v>14.169699745547073</v>
      </c>
      <c r="R55" s="284">
        <f>IF(R14="","",('Physical Stats'!$L15/100)*R14)</f>
        <v>77.268857506361329</v>
      </c>
      <c r="S55" s="311">
        <f>IF(S14="","",('Physical Stats'!$L15/100)*S14)</f>
        <v>104.23344783715011</v>
      </c>
      <c r="T55" s="16"/>
      <c r="V55" s="15"/>
      <c r="W55" s="178">
        <f t="shared" si="2"/>
        <v>45.82697201017811</v>
      </c>
      <c r="X55" s="16"/>
    </row>
    <row r="56" spans="7:24" ht="20.100000000000001" customHeight="1" x14ac:dyDescent="0.2">
      <c r="G56" s="15"/>
      <c r="H56" s="42" t="str">
        <f t="shared" si="1"/>
        <v>2015/23397</v>
      </c>
      <c r="I56" s="43" t="str">
        <f t="shared" si="1"/>
        <v>Area i</v>
      </c>
      <c r="J56" s="43" t="str">
        <f t="shared" si="1"/>
        <v/>
      </c>
      <c r="K56" s="76">
        <f t="shared" si="1"/>
        <v>8</v>
      </c>
      <c r="L56" s="127">
        <f>IF(L15="","",('Physical Stats'!$L16/100)*L15)</f>
        <v>7.8554162384378197</v>
      </c>
      <c r="M56" s="284">
        <f>IF(M15="","",('Physical Stats'!$L16/100)*M15)</f>
        <v>0.43905447070914688</v>
      </c>
      <c r="N56" s="284">
        <f>IF(N15="","",('Physical Stats'!$L16/100)*N15)</f>
        <v>44.88966084275436</v>
      </c>
      <c r="O56" s="284">
        <f>IF(O15="","",('Physical Stats'!$L16/100)*O15)</f>
        <v>31.300924974306263</v>
      </c>
      <c r="P56" s="284">
        <f>IF(P15="","",('Physical Stats'!$L16/100)*P15)</f>
        <v>0.32929085303186018</v>
      </c>
      <c r="Q56" s="284">
        <f>IF(Q15="","",('Physical Stats'!$L16/100)*Q15)</f>
        <v>14.485138746145939</v>
      </c>
      <c r="R56" s="284">
        <f>IF(R15="","",('Physical Stats'!$L16/100)*R15)</f>
        <v>92.464871531346333</v>
      </c>
      <c r="S56" s="311">
        <f>IF(S15="","",('Physical Stats'!$L16/100)*S15)</f>
        <v>134.72752312435765</v>
      </c>
      <c r="T56" s="16"/>
      <c r="V56" s="15"/>
      <c r="W56" s="178">
        <f t="shared" si="2"/>
        <v>36.587872559095572</v>
      </c>
      <c r="X56" s="16"/>
    </row>
    <row r="57" spans="7:24" ht="20.100000000000001" customHeight="1" x14ac:dyDescent="0.2">
      <c r="G57" s="15"/>
      <c r="H57" s="42" t="str">
        <f t="shared" si="1"/>
        <v>2015/23398</v>
      </c>
      <c r="I57" s="43" t="str">
        <f t="shared" si="1"/>
        <v>Area i</v>
      </c>
      <c r="J57" s="43" t="str">
        <f t="shared" si="1"/>
        <v/>
      </c>
      <c r="K57" s="76">
        <f t="shared" si="1"/>
        <v>9</v>
      </c>
      <c r="L57" s="127">
        <f>IF(L16="","",('Physical Stats'!$L17/100)*L16)</f>
        <v>6.0051047120418835</v>
      </c>
      <c r="M57" s="284">
        <f>IF(M16="","",('Physical Stats'!$L17/100)*M16)</f>
        <v>0.35477312390924953</v>
      </c>
      <c r="N57" s="284">
        <f>IF(N16="","",('Physical Stats'!$L17/100)*N16)</f>
        <v>30.881535776614303</v>
      </c>
      <c r="O57" s="284">
        <f>IF(O16="","",('Physical Stats'!$L17/100)*O16)</f>
        <v>25.660837696335076</v>
      </c>
      <c r="P57" s="284">
        <f>IF(P16="","",('Physical Stats'!$L17/100)*P16)</f>
        <v>0.26038394415357763</v>
      </c>
      <c r="Q57" s="284">
        <f>IF(Q16="","",('Physical Stats'!$L17/100)*Q16)</f>
        <v>9.4747207678883054</v>
      </c>
      <c r="R57" s="284">
        <f>IF(R16="","",('Physical Stats'!$L17/100)*R16)</f>
        <v>68.445174520069799</v>
      </c>
      <c r="S57" s="311">
        <f>IF(S16="","",('Physical Stats'!$L17/100)*S16)</f>
        <v>122.75150087260032</v>
      </c>
      <c r="T57" s="16"/>
      <c r="V57" s="15"/>
      <c r="W57" s="178">
        <f t="shared" si="2"/>
        <v>32.5479930191972</v>
      </c>
      <c r="X57" s="16"/>
    </row>
    <row r="58" spans="7:24" ht="20.100000000000001" customHeight="1" x14ac:dyDescent="0.2">
      <c r="G58" s="15"/>
      <c r="H58" s="42" t="str">
        <f t="shared" si="1"/>
        <v>2015/23399</v>
      </c>
      <c r="I58" s="43" t="str">
        <f t="shared" si="1"/>
        <v>Area i</v>
      </c>
      <c r="J58" s="43" t="str">
        <f t="shared" si="1"/>
        <v/>
      </c>
      <c r="K58" s="76">
        <f t="shared" si="1"/>
        <v>10</v>
      </c>
      <c r="L58" s="127">
        <f>IF(L17="","",('Physical Stats'!$L18/100)*L17)</f>
        <v>5.5468846595989261</v>
      </c>
      <c r="M58" s="284">
        <f>IF(M17="","",('Physical Stats'!$L18/100)*M17)</f>
        <v>0.45872525226721156</v>
      </c>
      <c r="N58" s="284">
        <f>IF(N17="","",('Physical Stats'!$L18/100)*N17)</f>
        <v>44.651894239366449</v>
      </c>
      <c r="O58" s="284">
        <f>IF(O17="","",('Physical Stats'!$L18/100)*O17)</f>
        <v>35.45629837782603</v>
      </c>
      <c r="P58" s="284">
        <f>IF(P17="","",('Physical Stats'!$L18/100)*P17)</f>
        <v>0.43236173202196948</v>
      </c>
      <c r="Q58" s="284">
        <f>IF(Q17="","",('Physical Stats'!$L18/100)*Q17)</f>
        <v>12.947124792438368</v>
      </c>
      <c r="R58" s="284">
        <f>IF(R17="","",('Physical Stats'!$L18/100)*R17)</f>
        <v>94.178403372078165</v>
      </c>
      <c r="S58" s="311">
        <f>IF(S17="","",('Physical Stats'!$L18/100)*S17)</f>
        <v>166.35908545152634</v>
      </c>
      <c r="T58" s="16"/>
      <c r="V58" s="15"/>
      <c r="W58" s="178">
        <f t="shared" si="2"/>
        <v>26.363520245242043</v>
      </c>
      <c r="X58" s="16"/>
    </row>
    <row r="59" spans="7:24" ht="20.100000000000001" customHeight="1" x14ac:dyDescent="0.2">
      <c r="G59" s="15"/>
      <c r="H59" s="42" t="str">
        <f t="shared" ref="H59:K68" si="3">IF(H18="","",H18)</f>
        <v>2015/23400</v>
      </c>
      <c r="I59" s="43" t="str">
        <f t="shared" si="3"/>
        <v>Area i</v>
      </c>
      <c r="J59" s="43" t="str">
        <f t="shared" si="3"/>
        <v/>
      </c>
      <c r="K59" s="76">
        <f t="shared" si="3"/>
        <v>11</v>
      </c>
      <c r="L59" s="127">
        <f>IF(L18="","",('Physical Stats'!$L19/100)*L18)</f>
        <v>12.831216886415868</v>
      </c>
      <c r="M59" s="284">
        <f>IF(M18="","",('Physical Stats'!$L19/100)*M18)</f>
        <v>0.36064594169589931</v>
      </c>
      <c r="N59" s="284">
        <f>IF(N18="","",('Physical Stats'!$L19/100)*N18)</f>
        <v>39.112405951372928</v>
      </c>
      <c r="O59" s="284">
        <f>IF(O18="","",('Physical Stats'!$L19/100)*O18)</f>
        <v>24.449673400266118</v>
      </c>
      <c r="P59" s="284">
        <f>IF(P18="","",('Physical Stats'!$L19/100)*P18)</f>
        <v>0.2192161606386839</v>
      </c>
      <c r="Q59" s="284">
        <f>IF(Q18="","",('Physical Stats'!$L19/100)*Q18)</f>
        <v>17.494863916777547</v>
      </c>
      <c r="R59" s="284">
        <f>IF(R18="","",('Physical Stats'!$L19/100)*R18)</f>
        <v>58.134711503568397</v>
      </c>
      <c r="S59" s="311">
        <f>IF(S18="","",('Physical Stats'!$L19/100)*S18)</f>
        <v>123.88188097254142</v>
      </c>
      <c r="T59" s="16"/>
      <c r="V59" s="15"/>
      <c r="W59" s="178">
        <f t="shared" si="2"/>
        <v>35.357445264303855</v>
      </c>
      <c r="X59" s="16"/>
    </row>
    <row r="60" spans="7:24" ht="20.100000000000001" customHeight="1" x14ac:dyDescent="0.2">
      <c r="G60" s="15"/>
      <c r="H60" s="42" t="str">
        <f t="shared" si="3"/>
        <v>2015/23401</v>
      </c>
      <c r="I60" s="43" t="str">
        <f t="shared" si="3"/>
        <v>Area i</v>
      </c>
      <c r="J60" s="43" t="str">
        <f t="shared" si="3"/>
        <v/>
      </c>
      <c r="K60" s="76">
        <f t="shared" si="3"/>
        <v>12</v>
      </c>
      <c r="L60" s="127">
        <f>IF(L19="","",('Physical Stats'!$L20/100)*L19)</f>
        <v>14.922300140252457</v>
      </c>
      <c r="M60" s="284">
        <f>IF(M19="","",('Physical Stats'!$L20/100)*M19)</f>
        <v>0.12620850864890137</v>
      </c>
      <c r="N60" s="284">
        <f>IF(N19="","",('Physical Stats'!$L20/100)*N19)</f>
        <v>26.667115474520806</v>
      </c>
      <c r="O60" s="284">
        <f>IF(O19="","",('Physical Stats'!$L20/100)*O19)</f>
        <v>16.629827021972883</v>
      </c>
      <c r="P60" s="284">
        <f>IF(P19="","",('Physical Stats'!$L20/100)*P19)</f>
        <v>0.15219261337073398</v>
      </c>
      <c r="Q60" s="284">
        <f>IF(Q19="","",('Physical Stats'!$L20/100)*Q19)</f>
        <v>14.421178120617112</v>
      </c>
      <c r="R60" s="284">
        <f>IF(R19="","",('Physical Stats'!$L20/100)*R19)</f>
        <v>44.21752220663862</v>
      </c>
      <c r="S60" s="311">
        <f>IF(S19="","",('Physical Stats'!$L20/100)*S19)</f>
        <v>65.672968676951839</v>
      </c>
      <c r="T60" s="16"/>
      <c r="V60" s="15"/>
      <c r="W60" s="178">
        <f t="shared" si="2"/>
        <v>37.120149602618049</v>
      </c>
      <c r="X60" s="16"/>
    </row>
    <row r="61" spans="7:24" ht="20.100000000000001" customHeight="1" x14ac:dyDescent="0.2">
      <c r="G61" s="15"/>
      <c r="H61" s="42" t="str">
        <f t="shared" si="3"/>
        <v>2015/23402</v>
      </c>
      <c r="I61" s="43" t="str">
        <f t="shared" si="3"/>
        <v>Area i</v>
      </c>
      <c r="J61" s="43" t="str">
        <f t="shared" si="3"/>
        <v/>
      </c>
      <c r="K61" s="76">
        <f t="shared" si="3"/>
        <v>13</v>
      </c>
      <c r="L61" s="127">
        <f>IF(L20="","",('Physical Stats'!$L21/100)*L20)</f>
        <v>12.223564653020469</v>
      </c>
      <c r="M61" s="284">
        <f>IF(M20="","",('Physical Stats'!$L21/100)*M20)</f>
        <v>0.47675486769845232</v>
      </c>
      <c r="N61" s="284">
        <f>IF(N20="","",('Physical Stats'!$L21/100)*N20)</f>
        <v>43.399031452820765</v>
      </c>
      <c r="O61" s="284">
        <f>IF(O20="","",('Physical Stats'!$L21/100)*O20)</f>
        <v>29.695017473789314</v>
      </c>
      <c r="P61" s="284">
        <f>IF(P20="","",('Physical Stats'!$L21/100)*P20)</f>
        <v>0.28676984523215177</v>
      </c>
      <c r="Q61" s="284">
        <f>IF(Q20="","",('Physical Stats'!$L21/100)*Q20)</f>
        <v>17.991223165252119</v>
      </c>
      <c r="R61" s="284">
        <f>IF(R20="","",('Physical Stats'!$L21/100)*R20)</f>
        <v>63.691582626060907</v>
      </c>
      <c r="S61" s="311">
        <f>IF(S20="","",('Physical Stats'!$L21/100)*S20)</f>
        <v>134.43053419870193</v>
      </c>
      <c r="T61" s="16"/>
      <c r="V61" s="15"/>
      <c r="W61" s="178">
        <f t="shared" si="2"/>
        <v>35.846230654018967</v>
      </c>
      <c r="X61" s="16"/>
    </row>
    <row r="62" spans="7:24" ht="20.100000000000001" customHeight="1" x14ac:dyDescent="0.2">
      <c r="G62" s="15"/>
      <c r="H62" s="42" t="str">
        <f t="shared" si="3"/>
        <v>2015/23403</v>
      </c>
      <c r="I62" s="43" t="str">
        <f t="shared" si="3"/>
        <v>Area i</v>
      </c>
      <c r="J62" s="43" t="str">
        <f t="shared" si="3"/>
        <v/>
      </c>
      <c r="K62" s="76">
        <f t="shared" si="3"/>
        <v>14</v>
      </c>
      <c r="L62" s="127">
        <f>IF(L21="","",('Physical Stats'!$L22/100)*L21)</f>
        <v>11.676391152502909</v>
      </c>
      <c r="M62" s="284">
        <f>IF(M21="","",('Physical Stats'!$L22/100)*M21)</f>
        <v>0.21482537834691501</v>
      </c>
      <c r="N62" s="284">
        <f>IF(N21="","",('Physical Stats'!$L22/100)*N21)</f>
        <v>28.676028812572756</v>
      </c>
      <c r="O62" s="284">
        <f>IF(O21="","",('Physical Stats'!$L22/100)*O21)</f>
        <v>19.653362922002326</v>
      </c>
      <c r="P62" s="284">
        <f>IF(P21="","",('Physical Stats'!$L22/100)*P21)</f>
        <v>0.19587019790454013</v>
      </c>
      <c r="Q62" s="284">
        <f>IF(Q21="","",('Physical Stats'!$L22/100)*Q21)</f>
        <v>13.186487194412106</v>
      </c>
      <c r="R62" s="284">
        <f>IF(R21="","",('Physical Stats'!$L22/100)*R21)</f>
        <v>46.421236903376013</v>
      </c>
      <c r="S62" s="311">
        <f>IF(S21="","",('Physical Stats'!$L22/100)*S21)</f>
        <v>78.483924621653074</v>
      </c>
      <c r="T62" s="16"/>
      <c r="V62" s="15"/>
      <c r="W62" s="178">
        <f t="shared" si="2"/>
        <v>31.591967403958087</v>
      </c>
      <c r="X62" s="16"/>
    </row>
    <row r="63" spans="7:24" ht="20.100000000000001" customHeight="1" x14ac:dyDescent="0.2">
      <c r="G63" s="15"/>
      <c r="H63" s="42" t="str">
        <f t="shared" si="3"/>
        <v>2015/23404</v>
      </c>
      <c r="I63" s="43" t="str">
        <f t="shared" si="3"/>
        <v>Area i</v>
      </c>
      <c r="J63" s="43" t="str">
        <f t="shared" si="3"/>
        <v/>
      </c>
      <c r="K63" s="76">
        <f t="shared" si="3"/>
        <v>15</v>
      </c>
      <c r="L63" s="127">
        <f>IF(L22="","",('Physical Stats'!$L23/100)*L22)</f>
        <v>12.160102960102961</v>
      </c>
      <c r="M63" s="284">
        <f>IF(M22="","",('Physical Stats'!$L23/100)*M22)</f>
        <v>0.27321750321750321</v>
      </c>
      <c r="N63" s="284">
        <f>IF(N22="","",('Physical Stats'!$L23/100)*N22)</f>
        <v>33.120888030888032</v>
      </c>
      <c r="O63" s="284">
        <f>IF(O22="","",('Physical Stats'!$L23/100)*O22)</f>
        <v>21.861248391248395</v>
      </c>
      <c r="P63" s="284">
        <f>IF(P22="","",('Physical Stats'!$L23/100)*P22)</f>
        <v>0.20395109395109398</v>
      </c>
      <c r="Q63" s="284">
        <f>IF(Q22="","",('Physical Stats'!$L23/100)*Q22)</f>
        <v>16.273758043758043</v>
      </c>
      <c r="R63" s="284">
        <f>IF(R22="","",('Physical Stats'!$L23/100)*R22)</f>
        <v>49.648622908622919</v>
      </c>
      <c r="S63" s="311">
        <f>IF(S22="","",('Physical Stats'!$L23/100)*S22)</f>
        <v>92.405238095238104</v>
      </c>
      <c r="T63" s="16"/>
      <c r="V63" s="15"/>
      <c r="W63" s="178">
        <f t="shared" si="2"/>
        <v>38.481338481338483</v>
      </c>
      <c r="X63" s="16"/>
    </row>
    <row r="64" spans="7:24" ht="20.100000000000001" customHeight="1" x14ac:dyDescent="0.2">
      <c r="G64" s="15"/>
      <c r="H64" s="42" t="str">
        <f t="shared" si="3"/>
        <v>2015/23405</v>
      </c>
      <c r="I64" s="43" t="str">
        <f t="shared" si="3"/>
        <v>Area i</v>
      </c>
      <c r="J64" s="43" t="str">
        <f t="shared" si="3"/>
        <v/>
      </c>
      <c r="K64" s="76">
        <f t="shared" si="3"/>
        <v>16</v>
      </c>
      <c r="L64" s="127">
        <f>IF(L23="","",('Physical Stats'!$L24/100)*L23)</f>
        <v>9.1748520787175813</v>
      </c>
      <c r="M64" s="284">
        <f>IF(M23="","",('Physical Stats'!$L24/100)*M23)</f>
        <v>0.32787175811286323</v>
      </c>
      <c r="N64" s="284">
        <f>IF(N23="","",('Physical Stats'!$L24/100)*N23)</f>
        <v>55.821556105825614</v>
      </c>
      <c r="O64" s="284">
        <f>IF(O23="","",('Physical Stats'!$L24/100)*O23)</f>
        <v>23.473395021503972</v>
      </c>
      <c r="P64" s="284">
        <f>IF(P23="","",('Physical Stats'!$L24/100)*P23)</f>
        <v>0.20005734393327249</v>
      </c>
      <c r="Q64" s="284">
        <f>IF(Q23="","",('Physical Stats'!$L24/100)*Q23)</f>
        <v>30.230887527694509</v>
      </c>
      <c r="R64" s="284">
        <f>IF(R23="","",('Physical Stats'!$L24/100)*R23)</f>
        <v>36.371536556757455</v>
      </c>
      <c r="S64" s="311">
        <f>IF(S23="","",('Physical Stats'!$L24/100)*S23)</f>
        <v>139.13432555714843</v>
      </c>
      <c r="T64" s="16"/>
      <c r="V64" s="15"/>
      <c r="W64" s="178">
        <f t="shared" si="2"/>
        <v>55.57148442590902</v>
      </c>
      <c r="X64" s="16"/>
    </row>
    <row r="65" spans="7:24" ht="20.100000000000001" customHeight="1" x14ac:dyDescent="0.2">
      <c r="G65" s="15"/>
      <c r="H65" s="42" t="str">
        <f t="shared" si="3"/>
        <v>2015/23406</v>
      </c>
      <c r="I65" s="43" t="str">
        <f t="shared" si="3"/>
        <v>Area i</v>
      </c>
      <c r="J65" s="43" t="str">
        <f t="shared" si="3"/>
        <v/>
      </c>
      <c r="K65" s="76">
        <f t="shared" si="3"/>
        <v>17</v>
      </c>
      <c r="L65" s="127">
        <f>IF(L24="","",('Physical Stats'!$L25/100)*L24)</f>
        <v>10.795117933851628</v>
      </c>
      <c r="M65" s="284">
        <f>IF(M24="","",('Physical Stats'!$L25/100)*M24)</f>
        <v>0.22910133087363291</v>
      </c>
      <c r="N65" s="284">
        <f>IF(N24="","",('Physical Stats'!$L25/100)*N24)</f>
        <v>34.737916721570699</v>
      </c>
      <c r="O65" s="284">
        <f>IF(O24="","",('Physical Stats'!$L25/100)*O24)</f>
        <v>19.412063512979312</v>
      </c>
      <c r="P65" s="284">
        <f>IF(P24="","",('Physical Stats'!$L25/100)*P24)</f>
        <v>0.21884306232705231</v>
      </c>
      <c r="Q65" s="284">
        <f>IF(Q24="","",('Physical Stats'!$L25/100)*Q24)</f>
        <v>14.535966530504677</v>
      </c>
      <c r="R65" s="284">
        <f>IF(R24="","",('Physical Stats'!$L25/100)*R24)</f>
        <v>45.526195809724598</v>
      </c>
      <c r="S65" s="311">
        <f>IF(S24="","",('Physical Stats'!$L25/100)*S24)</f>
        <v>82.712419291079186</v>
      </c>
      <c r="T65" s="16"/>
      <c r="V65" s="15"/>
      <c r="W65" s="178">
        <f t="shared" si="2"/>
        <v>34.194228488601922</v>
      </c>
      <c r="X65" s="16"/>
    </row>
    <row r="66" spans="7:24" ht="20.100000000000001" customHeight="1" x14ac:dyDescent="0.2">
      <c r="G66" s="15"/>
      <c r="H66" s="42" t="str">
        <f t="shared" si="3"/>
        <v>2015/23407</v>
      </c>
      <c r="I66" s="43" t="str">
        <f t="shared" si="3"/>
        <v>Area i</v>
      </c>
      <c r="J66" s="43" t="str">
        <f t="shared" si="3"/>
        <v/>
      </c>
      <c r="K66" s="76">
        <f t="shared" si="3"/>
        <v>18</v>
      </c>
      <c r="L66" s="127">
        <f>IF(L25="","",('Physical Stats'!$L26/100)*L25)</f>
        <v>13.699540550831323</v>
      </c>
      <c r="M66" s="284">
        <f>IF(M25="","",('Physical Stats'!$L26/100)*M25)</f>
        <v>0.12980073613402715</v>
      </c>
      <c r="N66" s="284">
        <f>IF(N25="","",('Physical Stats'!$L26/100)*N25)</f>
        <v>26.731534458687648</v>
      </c>
      <c r="O66" s="284">
        <f>IF(O25="","",('Physical Stats'!$L26/100)*O25)</f>
        <v>14.789866734357151</v>
      </c>
      <c r="P66" s="284">
        <f>IF(P25="","",('Physical Stats'!$L26/100)*P25)</f>
        <v>0.14463510597791598</v>
      </c>
      <c r="Q66" s="284">
        <f>IF(Q25="","",('Physical Stats'!$L26/100)*Q25)</f>
        <v>13.37318441426577</v>
      </c>
      <c r="R66" s="284">
        <f>IF(R25="","",('Physical Stats'!$L26/100)*R25)</f>
        <v>45.541515420738669</v>
      </c>
      <c r="S66" s="311">
        <f>IF(S25="","",('Physical Stats'!$L26/100)*S25)</f>
        <v>66.691618225663149</v>
      </c>
      <c r="T66" s="16"/>
      <c r="V66" s="15"/>
      <c r="W66" s="178">
        <f t="shared" si="2"/>
        <v>37.085924609722042</v>
      </c>
      <c r="X66" s="16"/>
    </row>
    <row r="67" spans="7:24" ht="20.100000000000001" customHeight="1" x14ac:dyDescent="0.2">
      <c r="G67" s="15"/>
      <c r="H67" s="42" t="str">
        <f t="shared" si="3"/>
        <v>2015/23408</v>
      </c>
      <c r="I67" s="43" t="str">
        <f t="shared" si="3"/>
        <v>Area i</v>
      </c>
      <c r="J67" s="43" t="str">
        <f t="shared" si="3"/>
        <v/>
      </c>
      <c r="K67" s="76">
        <f t="shared" si="3"/>
        <v>19</v>
      </c>
      <c r="L67" s="127">
        <f>IF(L26="","",('Physical Stats'!$L27/100)*L26)</f>
        <v>11.343938263665594</v>
      </c>
      <c r="M67" s="284">
        <f>IF(M26="","",('Physical Stats'!$L27/100)*M26)</f>
        <v>0.27253890675241155</v>
      </c>
      <c r="N67" s="284">
        <f>IF(N26="","",('Physical Stats'!$L27/100)*N26)</f>
        <v>34.288554340836008</v>
      </c>
      <c r="O67" s="284">
        <f>IF(O26="","",('Physical Stats'!$L27/100)*O26)</f>
        <v>20.831452090032151</v>
      </c>
      <c r="P67" s="284">
        <f>IF(P26="","",('Physical Stats'!$L27/100)*P26)</f>
        <v>0.20934147909967843</v>
      </c>
      <c r="Q67" s="284">
        <f>IF(Q26="","",('Physical Stats'!$L27/100)*Q26)</f>
        <v>14.918542765273312</v>
      </c>
      <c r="R67" s="284">
        <f>IF(R26="","",('Physical Stats'!$L27/100)*R26)</f>
        <v>55.349097106109319</v>
      </c>
      <c r="S67" s="311">
        <f>IF(S26="","",('Physical Stats'!$L27/100)*S26)</f>
        <v>99.571497106109319</v>
      </c>
      <c r="T67" s="16"/>
      <c r="V67" s="15"/>
      <c r="W67" s="178">
        <f t="shared" si="2"/>
        <v>39.498392282958193</v>
      </c>
      <c r="X67" s="16"/>
    </row>
    <row r="68" spans="7:24" ht="20.100000000000001" customHeight="1" x14ac:dyDescent="0.2">
      <c r="G68" s="15"/>
      <c r="H68" s="42" t="str">
        <f t="shared" si="3"/>
        <v>2015/23409</v>
      </c>
      <c r="I68" s="43" t="str">
        <f t="shared" si="3"/>
        <v>Area i</v>
      </c>
      <c r="J68" s="43" t="str">
        <f t="shared" si="3"/>
        <v/>
      </c>
      <c r="K68" s="76">
        <f t="shared" si="3"/>
        <v>20</v>
      </c>
      <c r="L68" s="127">
        <f>IF(L27="","",('Physical Stats'!$L28/100)*L27)</f>
        <v>9.7772310105896203</v>
      </c>
      <c r="M68" s="284">
        <f>IF(M27="","",('Physical Stats'!$L28/100)*M27)</f>
        <v>0.30452608184076352</v>
      </c>
      <c r="N68" s="284">
        <f>IF(N27="","",('Physical Stats'!$L28/100)*N27)</f>
        <v>24.167708197149956</v>
      </c>
      <c r="O68" s="284">
        <f>IF(O27="","",('Physical Stats'!$L28/100)*O27)</f>
        <v>15.284617597071513</v>
      </c>
      <c r="P68" s="284">
        <f>IF(P27="","",('Physical Stats'!$L28/100)*P27)</f>
        <v>0.14902340175186302</v>
      </c>
      <c r="Q68" s="284">
        <f>IF(Q27="","",('Physical Stats'!$L28/100)*Q27)</f>
        <v>10.969418224604524</v>
      </c>
      <c r="R68" s="284">
        <f>IF(R27="","",('Physical Stats'!$L28/100)*R27)</f>
        <v>48.688537063668456</v>
      </c>
      <c r="S68" s="311">
        <f>IF(S27="","",('Physical Stats'!$L28/100)*S27)</f>
        <v>94.688173617466333</v>
      </c>
      <c r="T68" s="16"/>
      <c r="V68" s="15"/>
      <c r="W68" s="178">
        <f t="shared" si="2"/>
        <v>32.396391685187609</v>
      </c>
      <c r="X68" s="16"/>
    </row>
    <row r="69" spans="7:24" ht="20.100000000000001" customHeight="1" x14ac:dyDescent="0.2">
      <c r="G69" s="15"/>
      <c r="H69" s="42" t="str">
        <f t="shared" ref="H69:K78" si="4">IF(H28="","",H28)</f>
        <v>2015/23410</v>
      </c>
      <c r="I69" s="43" t="str">
        <f t="shared" si="4"/>
        <v>Area i</v>
      </c>
      <c r="J69" s="43" t="str">
        <f t="shared" si="4"/>
        <v/>
      </c>
      <c r="K69" s="76">
        <f t="shared" si="4"/>
        <v>21</v>
      </c>
      <c r="L69" s="127">
        <f>IF(L28="","",('Physical Stats'!$L29/100)*L28)</f>
        <v>3.761564059900167</v>
      </c>
      <c r="M69" s="284">
        <f>IF(M28="","",('Physical Stats'!$L29/100)*M28)</f>
        <v>0.14702163061564061</v>
      </c>
      <c r="N69" s="284">
        <f>IF(N28="","",('Physical Stats'!$L29/100)*N28)</f>
        <v>13.450915141430951</v>
      </c>
      <c r="O69" s="284">
        <f>IF(O28="","",('Physical Stats'!$L29/100)*O28)</f>
        <v>14.606755407653912</v>
      </c>
      <c r="P69" s="284">
        <f>IF(P28="","",('Physical Stats'!$L29/100)*P28)</f>
        <v>0.11574043261231283</v>
      </c>
      <c r="Q69" s="284">
        <f>IF(Q28="","",('Physical Stats'!$L29/100)*Q28)</f>
        <v>4.9111480865224628</v>
      </c>
      <c r="R69" s="284">
        <f>IF(R28="","",('Physical Stats'!$L29/100)*R28)</f>
        <v>18.90948419301165</v>
      </c>
      <c r="S69" s="311">
        <f>IF(S28="","",('Physical Stats'!$L29/100)*S28)</f>
        <v>41.361564059900175</v>
      </c>
      <c r="T69" s="16"/>
      <c r="V69" s="15"/>
      <c r="W69" s="178">
        <f t="shared" si="2"/>
        <v>15.640599001663896</v>
      </c>
      <c r="X69" s="16"/>
    </row>
    <row r="70" spans="7:24" ht="20.100000000000001" customHeight="1" x14ac:dyDescent="0.2">
      <c r="G70" s="15"/>
      <c r="H70" s="42" t="str">
        <f t="shared" si="4"/>
        <v>2015/23411</v>
      </c>
      <c r="I70" s="43" t="str">
        <f t="shared" si="4"/>
        <v>Area i</v>
      </c>
      <c r="J70" s="43" t="str">
        <f t="shared" si="4"/>
        <v/>
      </c>
      <c r="K70" s="76">
        <f t="shared" si="4"/>
        <v>22</v>
      </c>
      <c r="L70" s="127">
        <f>IF(L29="","",('Physical Stats'!$L30/100)*L29)</f>
        <v>11.271366683857657</v>
      </c>
      <c r="M70" s="284">
        <f>IF(M29="","",('Physical Stats'!$L30/100)*M29)</f>
        <v>0.39623517276946879</v>
      </c>
      <c r="N70" s="284">
        <f>IF(N29="","",('Physical Stats'!$L30/100)*N29)</f>
        <v>43.357271789582256</v>
      </c>
      <c r="O70" s="284">
        <f>IF(O29="","",('Physical Stats'!$L30/100)*O29)</f>
        <v>70.535956678700359</v>
      </c>
      <c r="P70" s="284">
        <f>IF(P29="","",('Physical Stats'!$L30/100)*P29)</f>
        <v>0.60654461062403298</v>
      </c>
      <c r="Q70" s="284">
        <f>IF(Q29="","",('Physical Stats'!$L30/100)*Q29)</f>
        <v>14.596694172253738</v>
      </c>
      <c r="R70" s="284">
        <f>IF(R29="","",('Physical Stats'!$L30/100)*R29)</f>
        <v>78.826415678184631</v>
      </c>
      <c r="S70" s="311">
        <f>IF(S29="","",('Physical Stats'!$L30/100)*S29)</f>
        <v>147.52140278494068</v>
      </c>
      <c r="T70" s="16"/>
      <c r="V70" s="15"/>
      <c r="W70" s="178">
        <f t="shared" si="2"/>
        <v>30.479628674574521</v>
      </c>
      <c r="X70" s="16"/>
    </row>
    <row r="71" spans="7:24" ht="20.100000000000001" customHeight="1" x14ac:dyDescent="0.2">
      <c r="G71" s="15"/>
      <c r="H71" s="42" t="str">
        <f t="shared" si="4"/>
        <v>2015/23412</v>
      </c>
      <c r="I71" s="43" t="str">
        <f t="shared" si="4"/>
        <v>Area i</v>
      </c>
      <c r="J71" s="43" t="str">
        <f t="shared" si="4"/>
        <v/>
      </c>
      <c r="K71" s="76">
        <f t="shared" si="4"/>
        <v>23</v>
      </c>
      <c r="L71" s="127">
        <f>IF(L30="","",('Physical Stats'!$L31/100)*L30)</f>
        <v>10.451576908175124</v>
      </c>
      <c r="M71" s="284">
        <f>IF(M30="","",('Physical Stats'!$L31/100)*M30)</f>
        <v>0.10126307632700501</v>
      </c>
      <c r="N71" s="284">
        <f>IF(N30="","",('Physical Stats'!$L31/100)*N30)</f>
        <v>21.7961100348702</v>
      </c>
      <c r="O71" s="284">
        <f>IF(O30="","",('Physical Stats'!$L31/100)*O30)</f>
        <v>12.654815962805111</v>
      </c>
      <c r="P71" s="284">
        <f>IF(P30="","",('Physical Stats'!$L31/100)*P30)</f>
        <v>0.15649748159628046</v>
      </c>
      <c r="Q71" s="284">
        <f>IF(Q30="","",('Physical Stats'!$L31/100)*Q30)</f>
        <v>10.641828748547072</v>
      </c>
      <c r="R71" s="284">
        <f>IF(R30="","",('Physical Stats'!$L31/100)*R30)</f>
        <v>36.344238667183248</v>
      </c>
      <c r="S71" s="311">
        <f>IF(S30="","",('Physical Stats'!$L31/100)*S30)</f>
        <v>53.798310732274295</v>
      </c>
      <c r="T71" s="16"/>
      <c r="V71" s="15"/>
      <c r="W71" s="178">
        <f t="shared" si="2"/>
        <v>30.685780705153032</v>
      </c>
      <c r="X71" s="16"/>
    </row>
    <row r="72" spans="7:24" ht="20.100000000000001" customHeight="1" x14ac:dyDescent="0.2">
      <c r="G72" s="15"/>
      <c r="H72" s="42" t="str">
        <f t="shared" si="4"/>
        <v>2015/23413</v>
      </c>
      <c r="I72" s="43" t="str">
        <f t="shared" si="4"/>
        <v>Area i</v>
      </c>
      <c r="J72" s="43" t="str">
        <f t="shared" si="4"/>
        <v/>
      </c>
      <c r="K72" s="76">
        <f t="shared" si="4"/>
        <v>24</v>
      </c>
      <c r="L72" s="127">
        <f>IF(L31="","",('Physical Stats'!$L32/100)*L31)</f>
        <v>7.8147462505680982</v>
      </c>
      <c r="M72" s="284">
        <f>IF(M31="","",('Physical Stats'!$L32/100)*M31)</f>
        <v>0.41983335858203319</v>
      </c>
      <c r="N72" s="284">
        <f>IF(N31="","",('Physical Stats'!$L32/100)*N31)</f>
        <v>39.222532949553113</v>
      </c>
      <c r="O72" s="284">
        <f>IF(O31="","",('Physical Stats'!$L32/100)*O31)</f>
        <v>28.041148310862003</v>
      </c>
      <c r="P72" s="284">
        <f>IF(P31="","",('Physical Stats'!$L32/100)*P31)</f>
        <v>0.37200424178154834</v>
      </c>
      <c r="Q72" s="284">
        <f>IF(Q31="","",('Physical Stats'!$L32/100)*Q31)</f>
        <v>10.841266474776551</v>
      </c>
      <c r="R72" s="284">
        <f>IF(R31="","",('Physical Stats'!$L32/100)*R31)</f>
        <v>73.632925314346338</v>
      </c>
      <c r="S72" s="311">
        <f>IF(S31="","",('Physical Stats'!$L32/100)*S31)</f>
        <v>104.96896833813062</v>
      </c>
      <c r="T72" s="16"/>
      <c r="V72" s="15"/>
      <c r="W72" s="178">
        <f t="shared" si="2"/>
        <v>26.571731555824883</v>
      </c>
      <c r="X72" s="16"/>
    </row>
    <row r="73" spans="7:24" ht="20.100000000000001" customHeight="1" x14ac:dyDescent="0.2">
      <c r="G73" s="15"/>
      <c r="H73" s="42" t="str">
        <f t="shared" si="4"/>
        <v>2015/23414</v>
      </c>
      <c r="I73" s="43" t="str">
        <f t="shared" si="4"/>
        <v>Area i</v>
      </c>
      <c r="J73" s="43" t="str">
        <f t="shared" si="4"/>
        <v/>
      </c>
      <c r="K73" s="76">
        <f t="shared" si="4"/>
        <v>25</v>
      </c>
      <c r="L73" s="127">
        <f>IF(L32="","",('Physical Stats'!$L33/100)*L32)</f>
        <v>9.9737170561909494</v>
      </c>
      <c r="M73" s="284">
        <f>IF(M32="","",('Physical Stats'!$L33/100)*M32)</f>
        <v>0.59606911984087529</v>
      </c>
      <c r="N73" s="284">
        <f>IF(N32="","",('Physical Stats'!$L33/100)*N32)</f>
        <v>60.48772749875684</v>
      </c>
      <c r="O73" s="284">
        <f>IF(O32="","",('Physical Stats'!$L33/100)*O32)</f>
        <v>37.03981103928394</v>
      </c>
      <c r="P73" s="284">
        <f>IF(P32="","",('Physical Stats'!$L33/100)*P32)</f>
        <v>0.50115365489806074</v>
      </c>
      <c r="Q73" s="284">
        <f>IF(Q32="","",('Physical Stats'!$L33/100)*Q32)</f>
        <v>14.070268523122825</v>
      </c>
      <c r="R73" s="284">
        <f>IF(R32="","",('Physical Stats'!$L33/100)*R32)</f>
        <v>101.74178518150175</v>
      </c>
      <c r="S73" s="311">
        <f>IF(S32="","",('Physical Stats'!$L33/100)*S32)</f>
        <v>144.46133764296371</v>
      </c>
      <c r="T73" s="16"/>
      <c r="V73" s="15"/>
      <c r="W73" s="178">
        <f t="shared" si="2"/>
        <v>37.966185977125811</v>
      </c>
      <c r="X73" s="16"/>
    </row>
    <row r="74" spans="7:24" ht="20.100000000000001" customHeight="1" x14ac:dyDescent="0.2">
      <c r="G74" s="15"/>
      <c r="H74" s="42" t="str">
        <f t="shared" si="4"/>
        <v/>
      </c>
      <c r="I74" s="43" t="str">
        <f t="shared" si="4"/>
        <v/>
      </c>
      <c r="J74" s="43" t="str">
        <f t="shared" si="4"/>
        <v/>
      </c>
      <c r="K74" s="76" t="str">
        <f t="shared" si="4"/>
        <v/>
      </c>
      <c r="L74" s="127" t="str">
        <f>IF(L33="","",('Physical Stats'!$L34/100)*L33)</f>
        <v/>
      </c>
      <c r="M74" s="284" t="str">
        <f>IF(M33="","",('Physical Stats'!$L34/100)*M33)</f>
        <v/>
      </c>
      <c r="N74" s="284" t="str">
        <f>IF(N33="","",('Physical Stats'!$L34/100)*N33)</f>
        <v/>
      </c>
      <c r="O74" s="284" t="str">
        <f>IF(O33="","",('Physical Stats'!$L34/100)*O33)</f>
        <v/>
      </c>
      <c r="P74" s="284" t="str">
        <f>IF(P33="","",('Physical Stats'!$L34/100)*P33)</f>
        <v/>
      </c>
      <c r="Q74" s="284" t="str">
        <f>IF(Q33="","",('Physical Stats'!$L34/100)*Q33)</f>
        <v/>
      </c>
      <c r="R74" s="284" t="str">
        <f>IF(R33="","",('Physical Stats'!$L34/100)*R33)</f>
        <v/>
      </c>
      <c r="S74" s="311" t="str">
        <f>IF(S33="","",('Physical Stats'!$L34/100)*S33)</f>
        <v/>
      </c>
      <c r="T74" s="16"/>
      <c r="V74" s="15"/>
      <c r="W74" s="178" t="str">
        <f t="shared" si="2"/>
        <v/>
      </c>
      <c r="X74" s="16"/>
    </row>
    <row r="75" spans="7:24" ht="20.100000000000001" customHeight="1" x14ac:dyDescent="0.2">
      <c r="G75" s="15"/>
      <c r="H75" s="42" t="str">
        <f t="shared" si="4"/>
        <v/>
      </c>
      <c r="I75" s="43" t="str">
        <f t="shared" si="4"/>
        <v/>
      </c>
      <c r="J75" s="43" t="str">
        <f t="shared" si="4"/>
        <v/>
      </c>
      <c r="K75" s="76" t="str">
        <f t="shared" si="4"/>
        <v/>
      </c>
      <c r="L75" s="127" t="str">
        <f>IF(L34="","",('Physical Stats'!$L35/100)*L34)</f>
        <v/>
      </c>
      <c r="M75" s="284" t="str">
        <f>IF(M34="","",('Physical Stats'!$L35/100)*M34)</f>
        <v/>
      </c>
      <c r="N75" s="284" t="str">
        <f>IF(N34="","",('Physical Stats'!$L35/100)*N34)</f>
        <v/>
      </c>
      <c r="O75" s="284" t="str">
        <f>IF(O34="","",('Physical Stats'!$L35/100)*O34)</f>
        <v/>
      </c>
      <c r="P75" s="284" t="str">
        <f>IF(P34="","",('Physical Stats'!$L35/100)*P34)</f>
        <v/>
      </c>
      <c r="Q75" s="284" t="str">
        <f>IF(Q34="","",('Physical Stats'!$L35/100)*Q34)</f>
        <v/>
      </c>
      <c r="R75" s="284" t="str">
        <f>IF(R34="","",('Physical Stats'!$L35/100)*R34)</f>
        <v/>
      </c>
      <c r="S75" s="311" t="str">
        <f>IF(S34="","",('Physical Stats'!$L35/100)*S34)</f>
        <v/>
      </c>
      <c r="T75" s="16"/>
      <c r="V75" s="15"/>
      <c r="W75" s="178" t="str">
        <f t="shared" si="2"/>
        <v/>
      </c>
      <c r="X75" s="16"/>
    </row>
    <row r="76" spans="7:24" ht="20.100000000000001" customHeight="1" x14ac:dyDescent="0.2">
      <c r="G76" s="15"/>
      <c r="H76" s="42" t="str">
        <f t="shared" si="4"/>
        <v/>
      </c>
      <c r="I76" s="43" t="str">
        <f t="shared" si="4"/>
        <v/>
      </c>
      <c r="J76" s="43" t="str">
        <f t="shared" si="4"/>
        <v/>
      </c>
      <c r="K76" s="76" t="str">
        <f t="shared" si="4"/>
        <v/>
      </c>
      <c r="L76" s="127" t="str">
        <f>IF(L35="","",('Physical Stats'!$L36/100)*L35)</f>
        <v/>
      </c>
      <c r="M76" s="284" t="str">
        <f>IF(M35="","",('Physical Stats'!$L36/100)*M35)</f>
        <v/>
      </c>
      <c r="N76" s="284" t="str">
        <f>IF(N35="","",('Physical Stats'!$L36/100)*N35)</f>
        <v/>
      </c>
      <c r="O76" s="284" t="str">
        <f>IF(O35="","",('Physical Stats'!$L36/100)*O35)</f>
        <v/>
      </c>
      <c r="P76" s="284" t="str">
        <f>IF(P35="","",('Physical Stats'!$L36/100)*P35)</f>
        <v/>
      </c>
      <c r="Q76" s="284" t="str">
        <f>IF(Q35="","",('Physical Stats'!$L36/100)*Q35)</f>
        <v/>
      </c>
      <c r="R76" s="284" t="str">
        <f>IF(R35="","",('Physical Stats'!$L36/100)*R35)</f>
        <v/>
      </c>
      <c r="S76" s="311" t="str">
        <f>IF(S35="","",('Physical Stats'!$L36/100)*S35)</f>
        <v/>
      </c>
      <c r="T76" s="16"/>
      <c r="V76" s="15"/>
      <c r="W76" s="178" t="str">
        <f t="shared" si="2"/>
        <v/>
      </c>
      <c r="X76" s="16"/>
    </row>
    <row r="77" spans="7:24" ht="20.100000000000001" customHeight="1" x14ac:dyDescent="0.2">
      <c r="G77" s="15"/>
      <c r="H77" s="42" t="str">
        <f t="shared" si="4"/>
        <v/>
      </c>
      <c r="I77" s="43" t="str">
        <f t="shared" si="4"/>
        <v/>
      </c>
      <c r="J77" s="43" t="str">
        <f t="shared" si="4"/>
        <v/>
      </c>
      <c r="K77" s="76" t="str">
        <f t="shared" si="4"/>
        <v/>
      </c>
      <c r="L77" s="127" t="str">
        <f>IF(L36="","",('Physical Stats'!$L37/100)*L36)</f>
        <v/>
      </c>
      <c r="M77" s="284" t="str">
        <f>IF(M36="","",('Physical Stats'!$L37/100)*M36)</f>
        <v/>
      </c>
      <c r="N77" s="284" t="str">
        <f>IF(N36="","",('Physical Stats'!$L37/100)*N36)</f>
        <v/>
      </c>
      <c r="O77" s="284" t="str">
        <f>IF(O36="","",('Physical Stats'!$L37/100)*O36)</f>
        <v/>
      </c>
      <c r="P77" s="284" t="str">
        <f>IF(P36="","",('Physical Stats'!$L37/100)*P36)</f>
        <v/>
      </c>
      <c r="Q77" s="284" t="str">
        <f>IF(Q36="","",('Physical Stats'!$L37/100)*Q36)</f>
        <v/>
      </c>
      <c r="R77" s="284" t="str">
        <f>IF(R36="","",('Physical Stats'!$L37/100)*R36)</f>
        <v/>
      </c>
      <c r="S77" s="311" t="str">
        <f>IF(S36="","",('Physical Stats'!$L37/100)*S36)</f>
        <v/>
      </c>
      <c r="T77" s="16"/>
      <c r="V77" s="15"/>
      <c r="W77" s="178" t="str">
        <f t="shared" si="2"/>
        <v/>
      </c>
      <c r="X77" s="16"/>
    </row>
    <row r="78" spans="7:24" ht="20.100000000000001" customHeight="1" thickBot="1" x14ac:dyDescent="0.25">
      <c r="G78" s="15"/>
      <c r="H78" s="47" t="str">
        <f t="shared" si="4"/>
        <v/>
      </c>
      <c r="I78" s="48" t="str">
        <f t="shared" si="4"/>
        <v/>
      </c>
      <c r="J78" s="48" t="str">
        <f t="shared" si="4"/>
        <v/>
      </c>
      <c r="K78" s="77" t="str">
        <f t="shared" si="4"/>
        <v/>
      </c>
      <c r="L78" s="128" t="str">
        <f>IF(L37="","",('Physical Stats'!$L38/100)*L37)</f>
        <v/>
      </c>
      <c r="M78" s="286" t="str">
        <f>IF(M37="","",('Physical Stats'!$L38/100)*M37)</f>
        <v/>
      </c>
      <c r="N78" s="286" t="str">
        <f>IF(N37="","",('Physical Stats'!$L38/100)*N37)</f>
        <v/>
      </c>
      <c r="O78" s="286" t="str">
        <f>IF(O37="","",('Physical Stats'!$L38/100)*O37)</f>
        <v/>
      </c>
      <c r="P78" s="286" t="str">
        <f>IF(P37="","",('Physical Stats'!$L38/100)*P37)</f>
        <v/>
      </c>
      <c r="Q78" s="286" t="str">
        <f>IF(Q37="","",('Physical Stats'!$L38/100)*Q37)</f>
        <v/>
      </c>
      <c r="R78" s="286" t="str">
        <f>IF(R37="","",('Physical Stats'!$L38/100)*R37)</f>
        <v/>
      </c>
      <c r="S78" s="312" t="str">
        <f>IF(S37="","",('Physical Stats'!$L38/100)*S37)</f>
        <v/>
      </c>
      <c r="T78" s="16"/>
      <c r="V78" s="15"/>
      <c r="W78" s="179" t="str">
        <f t="shared" si="2"/>
        <v/>
      </c>
      <c r="X78" s="16"/>
    </row>
    <row r="79" spans="7:24" ht="20.100000000000001" customHeight="1" thickBot="1" x14ac:dyDescent="0.25">
      <c r="G79" s="15"/>
      <c r="H79" s="32"/>
      <c r="I79" s="33"/>
      <c r="J79" s="33"/>
      <c r="K79" s="78">
        <f>IF(COUNT(K48:K77)&lt;1,"", AVERAGE(K48:K77))</f>
        <v>13</v>
      </c>
      <c r="L79" s="298">
        <f t="shared" ref="L79:S79" si="5">IF(COUNT(L49:L78)&lt;1,"", AVERAGE(L49:L78))</f>
        <v>9.5525441859379061</v>
      </c>
      <c r="M79" s="299">
        <f t="shared" si="5"/>
        <v>0.35994520077432357</v>
      </c>
      <c r="N79" s="299">
        <f t="shared" si="5"/>
        <v>39.526723222406133</v>
      </c>
      <c r="O79" s="299">
        <f t="shared" si="5"/>
        <v>25.346672584108138</v>
      </c>
      <c r="P79" s="317">
        <f t="shared" si="5"/>
        <v>0.2724561155134444</v>
      </c>
      <c r="Q79" s="299">
        <f t="shared" si="5"/>
        <v>14.66175746490501</v>
      </c>
      <c r="R79" s="299">
        <f t="shared" si="5"/>
        <v>78.292606452743811</v>
      </c>
      <c r="S79" s="313">
        <f t="shared" si="5"/>
        <v>112.82740411306285</v>
      </c>
      <c r="T79" s="16"/>
      <c r="V79" s="15"/>
      <c r="W79" s="408">
        <f t="shared" ref="W79" si="6">IF(COUNT(W49:W78)&lt;1,"", AVERAGE(W49:W78))</f>
        <v>35.254444070187155</v>
      </c>
      <c r="X79" s="16"/>
    </row>
    <row r="80" spans="7:24" ht="20.100000000000001" customHeight="1" thickBot="1" x14ac:dyDescent="0.25">
      <c r="G80" s="20"/>
      <c r="H80" s="54"/>
      <c r="I80" s="54"/>
      <c r="J80" s="54"/>
      <c r="K80" s="79"/>
      <c r="L80" s="300"/>
      <c r="M80" s="300"/>
      <c r="N80" s="300"/>
      <c r="O80" s="300"/>
      <c r="P80" s="300"/>
      <c r="Q80" s="300"/>
      <c r="R80" s="300"/>
      <c r="S80" s="300"/>
      <c r="T80" s="18"/>
      <c r="V80" s="20"/>
      <c r="W80" s="17"/>
      <c r="X80" s="18"/>
    </row>
    <row r="81" spans="7:24" ht="20.100000000000001" customHeight="1" x14ac:dyDescent="0.2"/>
    <row r="82" spans="7:24" ht="20.100000000000001" customHeight="1" x14ac:dyDescent="0.2"/>
    <row r="83" spans="7:24" ht="20.100000000000001" customHeight="1" thickBot="1" x14ac:dyDescent="0.25">
      <c r="H83" s="38" t="s">
        <v>125</v>
      </c>
    </row>
    <row r="84" spans="7:24" ht="20.100000000000001" customHeight="1" thickBot="1" x14ac:dyDescent="0.25">
      <c r="G84" s="12"/>
      <c r="H84" s="13"/>
      <c r="I84" s="13"/>
      <c r="J84" s="13"/>
      <c r="K84" s="13"/>
      <c r="L84" s="146"/>
      <c r="M84" s="146"/>
      <c r="N84" s="146"/>
      <c r="O84" s="146"/>
      <c r="P84" s="306"/>
      <c r="Q84" s="146"/>
      <c r="R84" s="146"/>
      <c r="S84" s="146"/>
      <c r="T84" s="14"/>
      <c r="V84" s="12"/>
      <c r="W84" s="13"/>
      <c r="X84" s="14"/>
    </row>
    <row r="85" spans="7:24" ht="20.100000000000001" customHeight="1" x14ac:dyDescent="0.2">
      <c r="G85" s="15"/>
      <c r="H85" s="473" t="s">
        <v>38</v>
      </c>
      <c r="I85" s="476" t="s">
        <v>52</v>
      </c>
      <c r="J85" s="476" t="s">
        <v>72</v>
      </c>
      <c r="K85" s="500" t="s">
        <v>63</v>
      </c>
      <c r="L85" s="506" t="s">
        <v>318</v>
      </c>
      <c r="M85" s="507"/>
      <c r="N85" s="507"/>
      <c r="O85" s="507"/>
      <c r="P85" s="507"/>
      <c r="Q85" s="507"/>
      <c r="R85" s="507"/>
      <c r="S85" s="508"/>
      <c r="T85" s="16"/>
      <c r="V85" s="15"/>
      <c r="W85" s="504" t="s">
        <v>413</v>
      </c>
      <c r="X85" s="16"/>
    </row>
    <row r="86" spans="7:24" ht="20.100000000000001" customHeight="1" thickBot="1" x14ac:dyDescent="0.25">
      <c r="G86" s="15"/>
      <c r="H86" s="475"/>
      <c r="I86" s="478"/>
      <c r="J86" s="478"/>
      <c r="K86" s="501"/>
      <c r="L86" s="219" t="s">
        <v>41</v>
      </c>
      <c r="M86" s="307" t="s">
        <v>42</v>
      </c>
      <c r="N86" s="307" t="s">
        <v>43</v>
      </c>
      <c r="O86" s="308" t="s">
        <v>44</v>
      </c>
      <c r="P86" s="308" t="s">
        <v>45</v>
      </c>
      <c r="Q86" s="308" t="s">
        <v>46</v>
      </c>
      <c r="R86" s="307" t="s">
        <v>47</v>
      </c>
      <c r="S86" s="309" t="s">
        <v>48</v>
      </c>
      <c r="T86" s="16"/>
      <c r="V86" s="15"/>
      <c r="W86" s="505"/>
      <c r="X86" s="16"/>
    </row>
    <row r="87" spans="7:24" ht="20.100000000000001" customHeight="1" x14ac:dyDescent="0.2">
      <c r="G87" s="15"/>
      <c r="H87" s="39" t="str">
        <f t="shared" ref="H87:J116" si="7">IF(H49="","",H49)</f>
        <v>2015/23390</v>
      </c>
      <c r="I87" s="40" t="str">
        <f t="shared" si="7"/>
        <v>Area i</v>
      </c>
      <c r="J87" s="40" t="str">
        <f t="shared" si="7"/>
        <v/>
      </c>
      <c r="K87" s="58">
        <f>IF(J87="y","",K49)</f>
        <v>1</v>
      </c>
      <c r="L87" s="297">
        <f>IF($J49="y","",L49)</f>
        <v>7.3903792560281101</v>
      </c>
      <c r="M87" s="280">
        <f t="shared" ref="M87:S87" si="8">IF($J49="y","",M49)</f>
        <v>0.55427844420210826</v>
      </c>
      <c r="N87" s="280">
        <f t="shared" si="8"/>
        <v>46.352331273476302</v>
      </c>
      <c r="O87" s="280">
        <f t="shared" si="8"/>
        <v>22.489688598085539</v>
      </c>
      <c r="P87" s="280">
        <f t="shared" si="8"/>
        <v>0.2516551557009572</v>
      </c>
      <c r="Q87" s="280">
        <f t="shared" si="8"/>
        <v>14.968703501756936</v>
      </c>
      <c r="R87" s="280">
        <f t="shared" si="8"/>
        <v>148.25037077426387</v>
      </c>
      <c r="S87" s="310">
        <f t="shared" si="8"/>
        <v>141.33144674663757</v>
      </c>
      <c r="T87" s="16"/>
      <c r="V87" s="15"/>
      <c r="W87" s="406">
        <f t="shared" ref="W87" si="9">IF($J49="y","",W49)</f>
        <v>31.855083000121166</v>
      </c>
      <c r="X87" s="16"/>
    </row>
    <row r="88" spans="7:24" ht="20.100000000000001" customHeight="1" x14ac:dyDescent="0.2">
      <c r="G88" s="15"/>
      <c r="H88" s="42" t="str">
        <f t="shared" si="7"/>
        <v>2015/23391</v>
      </c>
      <c r="I88" s="43" t="str">
        <f t="shared" si="7"/>
        <v>Area i</v>
      </c>
      <c r="J88" s="43" t="str">
        <f t="shared" si="7"/>
        <v/>
      </c>
      <c r="K88" s="59">
        <f t="shared" ref="K88:K116" si="10">IF(J88="y","",K50)</f>
        <v>2</v>
      </c>
      <c r="L88" s="127">
        <f t="shared" ref="L88:S88" si="11">IF($J50="y","",L50)</f>
        <v>8.2548467058056101</v>
      </c>
      <c r="M88" s="284">
        <f t="shared" si="11"/>
        <v>0.50749641226353559</v>
      </c>
      <c r="N88" s="284">
        <f t="shared" si="11"/>
        <v>51.713242009132422</v>
      </c>
      <c r="O88" s="284">
        <f t="shared" si="11"/>
        <v>25.901589041095892</v>
      </c>
      <c r="P88" s="284">
        <f t="shared" si="11"/>
        <v>0.32441226353555125</v>
      </c>
      <c r="Q88" s="284">
        <f t="shared" si="11"/>
        <v>14.98399217221135</v>
      </c>
      <c r="R88" s="284">
        <f t="shared" si="11"/>
        <v>126.76168297455969</v>
      </c>
      <c r="S88" s="311">
        <f t="shared" si="11"/>
        <v>132.97369602087412</v>
      </c>
      <c r="T88" s="16"/>
      <c r="V88" s="15"/>
      <c r="W88" s="178">
        <f t="shared" ref="W88" si="12">IF($J50="y","",W50)</f>
        <v>32.120026092628834</v>
      </c>
      <c r="X88" s="16"/>
    </row>
    <row r="89" spans="7:24" ht="20.100000000000001" customHeight="1" x14ac:dyDescent="0.2">
      <c r="G89" s="15"/>
      <c r="H89" s="42" t="str">
        <f t="shared" si="7"/>
        <v>2015/23392</v>
      </c>
      <c r="I89" s="43" t="str">
        <f t="shared" si="7"/>
        <v>Area i</v>
      </c>
      <c r="J89" s="43" t="str">
        <f t="shared" si="7"/>
        <v/>
      </c>
      <c r="K89" s="59">
        <f t="shared" si="10"/>
        <v>3</v>
      </c>
      <c r="L89" s="127">
        <f t="shared" ref="L89:S89" si="13">IF($J51="y","",L51)</f>
        <v>7.9953034040453872</v>
      </c>
      <c r="M89" s="284">
        <f t="shared" si="13"/>
        <v>0.62258510113468168</v>
      </c>
      <c r="N89" s="284">
        <f t="shared" si="13"/>
        <v>55.621243216576218</v>
      </c>
      <c r="O89" s="284">
        <f t="shared" si="13"/>
        <v>30.470261470152931</v>
      </c>
      <c r="P89" s="284">
        <f t="shared" si="13"/>
        <v>0.32403552047360629</v>
      </c>
      <c r="Q89" s="284">
        <f t="shared" si="13"/>
        <v>18.273418845584604</v>
      </c>
      <c r="R89" s="284">
        <f t="shared" si="13"/>
        <v>183.85921065614207</v>
      </c>
      <c r="S89" s="311">
        <f t="shared" si="13"/>
        <v>181.56183522446963</v>
      </c>
      <c r="T89" s="16"/>
      <c r="V89" s="15"/>
      <c r="W89" s="178">
        <f t="shared" ref="W89" si="14">IF($J51="y","",W51)</f>
        <v>36.408485446472618</v>
      </c>
      <c r="X89" s="16"/>
    </row>
    <row r="90" spans="7:24" ht="20.100000000000001" customHeight="1" x14ac:dyDescent="0.2">
      <c r="G90" s="15"/>
      <c r="H90" s="42" t="str">
        <f t="shared" si="7"/>
        <v>2015/23393</v>
      </c>
      <c r="I90" s="43" t="str">
        <f t="shared" si="7"/>
        <v>Area i</v>
      </c>
      <c r="J90" s="43" t="str">
        <f t="shared" si="7"/>
        <v/>
      </c>
      <c r="K90" s="59">
        <f t="shared" si="10"/>
        <v>4</v>
      </c>
      <c r="L90" s="127">
        <f t="shared" ref="L90:S90" si="15">IF($J52="y","",L52)</f>
        <v>7.5732343342036543</v>
      </c>
      <c r="M90" s="284">
        <f t="shared" si="15"/>
        <v>0.6028622715404699</v>
      </c>
      <c r="N90" s="284">
        <f t="shared" si="15"/>
        <v>53.472813315926892</v>
      </c>
      <c r="O90" s="284">
        <f t="shared" si="15"/>
        <v>24.963492167101826</v>
      </c>
      <c r="P90" s="284">
        <f t="shared" si="15"/>
        <v>0.30678198433420362</v>
      </c>
      <c r="Q90" s="284">
        <f t="shared" si="15"/>
        <v>17.95388054830287</v>
      </c>
      <c r="R90" s="284">
        <f t="shared" si="15"/>
        <v>193.80416775456916</v>
      </c>
      <c r="S90" s="311">
        <f t="shared" si="15"/>
        <v>157.32921671018275</v>
      </c>
      <c r="T90" s="16"/>
      <c r="V90" s="15"/>
      <c r="W90" s="178">
        <f t="shared" ref="W90" si="16">IF($J52="y","",W52)</f>
        <v>35.672323759791119</v>
      </c>
      <c r="X90" s="16"/>
    </row>
    <row r="91" spans="7:24" ht="20.100000000000001" customHeight="1" x14ac:dyDescent="0.2">
      <c r="G91" s="15"/>
      <c r="H91" s="42" t="str">
        <f t="shared" si="7"/>
        <v>2015/23394</v>
      </c>
      <c r="I91" s="43" t="str">
        <f t="shared" si="7"/>
        <v>Area i</v>
      </c>
      <c r="J91" s="43" t="str">
        <f t="shared" si="7"/>
        <v/>
      </c>
      <c r="K91" s="59">
        <f t="shared" si="10"/>
        <v>5</v>
      </c>
      <c r="L91" s="127">
        <f t="shared" ref="L91:S91" si="17">IF($J53="y","",L53)</f>
        <v>10.659999999999998</v>
      </c>
      <c r="M91" s="284">
        <f t="shared" si="17"/>
        <v>0.52479999999999993</v>
      </c>
      <c r="N91" s="284">
        <f t="shared" si="17"/>
        <v>63.074399999999997</v>
      </c>
      <c r="O91" s="284">
        <f t="shared" si="17"/>
        <v>33.492079999999994</v>
      </c>
      <c r="P91" s="284">
        <f t="shared" si="17"/>
        <v>0.44279999999999997</v>
      </c>
      <c r="Q91" s="284">
        <f t="shared" si="17"/>
        <v>18.600879999999997</v>
      </c>
      <c r="R91" s="284">
        <f t="shared" si="17"/>
        <v>131.08848</v>
      </c>
      <c r="S91" s="311">
        <f t="shared" si="17"/>
        <v>148.17399999999998</v>
      </c>
      <c r="T91" s="16"/>
      <c r="V91" s="15"/>
      <c r="W91" s="178">
        <f t="shared" ref="W91" si="18">IF($J53="y","",W53)</f>
        <v>32.799999999999997</v>
      </c>
      <c r="X91" s="16"/>
    </row>
    <row r="92" spans="7:24" ht="20.100000000000001" customHeight="1" x14ac:dyDescent="0.2">
      <c r="G92" s="15"/>
      <c r="H92" s="42" t="str">
        <f t="shared" si="7"/>
        <v>2015/23395</v>
      </c>
      <c r="I92" s="43" t="str">
        <f t="shared" si="7"/>
        <v>Area i</v>
      </c>
      <c r="J92" s="43" t="str">
        <f t="shared" si="7"/>
        <v/>
      </c>
      <c r="K92" s="59">
        <f t="shared" si="10"/>
        <v>6</v>
      </c>
      <c r="L92" s="127">
        <f t="shared" ref="L92:S92" si="19">IF($J54="y","",L54)</f>
        <v>6.0911196911196921</v>
      </c>
      <c r="M92" s="284">
        <f t="shared" si="19"/>
        <v>0.16861230978878042</v>
      </c>
      <c r="N92" s="284">
        <f t="shared" si="19"/>
        <v>25.455189643424944</v>
      </c>
      <c r="O92" s="284">
        <f t="shared" si="19"/>
        <v>11.2021803315921</v>
      </c>
      <c r="P92" s="284">
        <f t="shared" si="19"/>
        <v>0.10538269361798776</v>
      </c>
      <c r="Q92" s="284">
        <f t="shared" si="19"/>
        <v>12.22966159436748</v>
      </c>
      <c r="R92" s="284">
        <f t="shared" si="19"/>
        <v>38.148535089711572</v>
      </c>
      <c r="S92" s="311">
        <f t="shared" si="19"/>
        <v>61.45918691801046</v>
      </c>
      <c r="T92" s="16"/>
      <c r="V92" s="15"/>
      <c r="W92" s="178">
        <f t="shared" ref="W92" si="20">IF($J54="y","",W54)</f>
        <v>52.691346808993877</v>
      </c>
      <c r="X92" s="16"/>
    </row>
    <row r="93" spans="7:24" ht="20.100000000000001" customHeight="1" x14ac:dyDescent="0.2">
      <c r="G93" s="15"/>
      <c r="H93" s="42" t="str">
        <f t="shared" si="7"/>
        <v>2015/23396</v>
      </c>
      <c r="I93" s="43" t="str">
        <f t="shared" si="7"/>
        <v>Area i</v>
      </c>
      <c r="J93" s="43" t="str">
        <f t="shared" si="7"/>
        <v/>
      </c>
      <c r="K93" s="59">
        <f t="shared" si="10"/>
        <v>7</v>
      </c>
      <c r="L93" s="127">
        <f t="shared" ref="L93:S93" si="21">IF($J55="y","",L55)</f>
        <v>9.5640890585241731</v>
      </c>
      <c r="M93" s="284">
        <f t="shared" si="21"/>
        <v>0.38952926208651395</v>
      </c>
      <c r="N93" s="284">
        <f t="shared" si="21"/>
        <v>47.018473282442741</v>
      </c>
      <c r="O93" s="284">
        <f t="shared" si="21"/>
        <v>23.770450381679385</v>
      </c>
      <c r="P93" s="284">
        <f t="shared" si="21"/>
        <v>0.30245801526717558</v>
      </c>
      <c r="Q93" s="284">
        <f t="shared" si="21"/>
        <v>14.169699745547073</v>
      </c>
      <c r="R93" s="284">
        <f t="shared" si="21"/>
        <v>77.268857506361329</v>
      </c>
      <c r="S93" s="311">
        <f t="shared" si="21"/>
        <v>104.23344783715011</v>
      </c>
      <c r="T93" s="16"/>
      <c r="V93" s="15"/>
      <c r="W93" s="178">
        <f t="shared" ref="W93" si="22">IF($J55="y","",W55)</f>
        <v>45.82697201017811</v>
      </c>
      <c r="X93" s="16"/>
    </row>
    <row r="94" spans="7:24" ht="20.100000000000001" customHeight="1" x14ac:dyDescent="0.2">
      <c r="G94" s="15"/>
      <c r="H94" s="42" t="str">
        <f t="shared" si="7"/>
        <v>2015/23397</v>
      </c>
      <c r="I94" s="43" t="str">
        <f t="shared" si="7"/>
        <v>Area i</v>
      </c>
      <c r="J94" s="43" t="str">
        <f t="shared" si="7"/>
        <v/>
      </c>
      <c r="K94" s="59">
        <f t="shared" si="10"/>
        <v>8</v>
      </c>
      <c r="L94" s="127">
        <f t="shared" ref="L94:S94" si="23">IF($J56="y","",L56)</f>
        <v>7.8554162384378197</v>
      </c>
      <c r="M94" s="284">
        <f t="shared" si="23"/>
        <v>0.43905447070914688</v>
      </c>
      <c r="N94" s="284">
        <f t="shared" si="23"/>
        <v>44.88966084275436</v>
      </c>
      <c r="O94" s="284">
        <f t="shared" si="23"/>
        <v>31.300924974306263</v>
      </c>
      <c r="P94" s="284">
        <f t="shared" si="23"/>
        <v>0.32929085303186018</v>
      </c>
      <c r="Q94" s="284">
        <f t="shared" si="23"/>
        <v>14.485138746145939</v>
      </c>
      <c r="R94" s="284">
        <f t="shared" si="23"/>
        <v>92.464871531346333</v>
      </c>
      <c r="S94" s="311">
        <f t="shared" si="23"/>
        <v>134.72752312435765</v>
      </c>
      <c r="T94" s="16"/>
      <c r="V94" s="15"/>
      <c r="W94" s="178">
        <f t="shared" ref="W94" si="24">IF($J56="y","",W56)</f>
        <v>36.587872559095572</v>
      </c>
      <c r="X94" s="16"/>
    </row>
    <row r="95" spans="7:24" ht="20.100000000000001" customHeight="1" x14ac:dyDescent="0.2">
      <c r="G95" s="15"/>
      <c r="H95" s="42" t="str">
        <f t="shared" si="7"/>
        <v>2015/23398</v>
      </c>
      <c r="I95" s="43" t="str">
        <f t="shared" si="7"/>
        <v>Area i</v>
      </c>
      <c r="J95" s="43" t="str">
        <f t="shared" si="7"/>
        <v/>
      </c>
      <c r="K95" s="59">
        <f t="shared" si="10"/>
        <v>9</v>
      </c>
      <c r="L95" s="127">
        <f t="shared" ref="L95:S95" si="25">IF($J57="y","",L57)</f>
        <v>6.0051047120418835</v>
      </c>
      <c r="M95" s="284">
        <f t="shared" si="25"/>
        <v>0.35477312390924953</v>
      </c>
      <c r="N95" s="284">
        <f t="shared" si="25"/>
        <v>30.881535776614303</v>
      </c>
      <c r="O95" s="284">
        <f t="shared" si="25"/>
        <v>25.660837696335076</v>
      </c>
      <c r="P95" s="284">
        <f t="shared" si="25"/>
        <v>0.26038394415357763</v>
      </c>
      <c r="Q95" s="284">
        <f t="shared" si="25"/>
        <v>9.4747207678883054</v>
      </c>
      <c r="R95" s="284">
        <f t="shared" si="25"/>
        <v>68.445174520069799</v>
      </c>
      <c r="S95" s="311">
        <f t="shared" si="25"/>
        <v>122.75150087260032</v>
      </c>
      <c r="T95" s="16"/>
      <c r="V95" s="15"/>
      <c r="W95" s="178">
        <f t="shared" ref="W95" si="26">IF($J57="y","",W57)</f>
        <v>32.5479930191972</v>
      </c>
      <c r="X95" s="16"/>
    </row>
    <row r="96" spans="7:24" ht="20.100000000000001" customHeight="1" x14ac:dyDescent="0.2">
      <c r="G96" s="15"/>
      <c r="H96" s="42" t="str">
        <f t="shared" si="7"/>
        <v>2015/23399</v>
      </c>
      <c r="I96" s="43" t="str">
        <f t="shared" si="7"/>
        <v>Area i</v>
      </c>
      <c r="J96" s="43" t="str">
        <f t="shared" si="7"/>
        <v/>
      </c>
      <c r="K96" s="59">
        <f t="shared" si="10"/>
        <v>10</v>
      </c>
      <c r="L96" s="127">
        <f t="shared" ref="L96:S96" si="27">IF($J58="y","",L58)</f>
        <v>5.5468846595989261</v>
      </c>
      <c r="M96" s="284">
        <f t="shared" si="27"/>
        <v>0.45872525226721156</v>
      </c>
      <c r="N96" s="284">
        <f t="shared" si="27"/>
        <v>44.651894239366449</v>
      </c>
      <c r="O96" s="284">
        <f t="shared" si="27"/>
        <v>35.45629837782603</v>
      </c>
      <c r="P96" s="284">
        <f t="shared" si="27"/>
        <v>0.43236173202196948</v>
      </c>
      <c r="Q96" s="284">
        <f t="shared" si="27"/>
        <v>12.947124792438368</v>
      </c>
      <c r="R96" s="284">
        <f t="shared" si="27"/>
        <v>94.178403372078165</v>
      </c>
      <c r="S96" s="311">
        <f t="shared" si="27"/>
        <v>166.35908545152634</v>
      </c>
      <c r="T96" s="16"/>
      <c r="V96" s="15"/>
      <c r="W96" s="178">
        <f t="shared" ref="W96" si="28">IF($J58="y","",W58)</f>
        <v>26.363520245242043</v>
      </c>
      <c r="X96" s="16"/>
    </row>
    <row r="97" spans="7:24" ht="20.100000000000001" customHeight="1" x14ac:dyDescent="0.2">
      <c r="G97" s="15"/>
      <c r="H97" s="42" t="str">
        <f t="shared" si="7"/>
        <v>2015/23400</v>
      </c>
      <c r="I97" s="43" t="str">
        <f t="shared" si="7"/>
        <v>Area i</v>
      </c>
      <c r="J97" s="43" t="str">
        <f t="shared" si="7"/>
        <v/>
      </c>
      <c r="K97" s="59">
        <f t="shared" si="10"/>
        <v>11</v>
      </c>
      <c r="L97" s="127">
        <f t="shared" ref="L97:S97" si="29">IF($J59="y","",L59)</f>
        <v>12.831216886415868</v>
      </c>
      <c r="M97" s="284">
        <f t="shared" si="29"/>
        <v>0.36064594169589931</v>
      </c>
      <c r="N97" s="284">
        <f t="shared" si="29"/>
        <v>39.112405951372928</v>
      </c>
      <c r="O97" s="284">
        <f t="shared" si="29"/>
        <v>24.449673400266118</v>
      </c>
      <c r="P97" s="284">
        <f t="shared" si="29"/>
        <v>0.2192161606386839</v>
      </c>
      <c r="Q97" s="284">
        <f t="shared" si="29"/>
        <v>17.494863916777547</v>
      </c>
      <c r="R97" s="284">
        <f t="shared" si="29"/>
        <v>58.134711503568397</v>
      </c>
      <c r="S97" s="311">
        <f t="shared" si="29"/>
        <v>123.88188097254142</v>
      </c>
      <c r="T97" s="16"/>
      <c r="V97" s="15"/>
      <c r="W97" s="178">
        <f t="shared" ref="W97" si="30">IF($J59="y","",W59)</f>
        <v>35.357445264303855</v>
      </c>
      <c r="X97" s="16"/>
    </row>
    <row r="98" spans="7:24" ht="20.100000000000001" customHeight="1" x14ac:dyDescent="0.2">
      <c r="G98" s="15"/>
      <c r="H98" s="42" t="str">
        <f t="shared" si="7"/>
        <v>2015/23401</v>
      </c>
      <c r="I98" s="43" t="str">
        <f t="shared" si="7"/>
        <v>Area i</v>
      </c>
      <c r="J98" s="43" t="str">
        <f t="shared" si="7"/>
        <v/>
      </c>
      <c r="K98" s="59">
        <f t="shared" si="10"/>
        <v>12</v>
      </c>
      <c r="L98" s="127">
        <f t="shared" ref="L98:S98" si="31">IF($J60="y","",L60)</f>
        <v>14.922300140252457</v>
      </c>
      <c r="M98" s="284">
        <f t="shared" si="31"/>
        <v>0.12620850864890137</v>
      </c>
      <c r="N98" s="284">
        <f t="shared" si="31"/>
        <v>26.667115474520806</v>
      </c>
      <c r="O98" s="284">
        <f t="shared" si="31"/>
        <v>16.629827021972883</v>
      </c>
      <c r="P98" s="284">
        <f t="shared" si="31"/>
        <v>0.15219261337073398</v>
      </c>
      <c r="Q98" s="284">
        <f t="shared" si="31"/>
        <v>14.421178120617112</v>
      </c>
      <c r="R98" s="284">
        <f t="shared" si="31"/>
        <v>44.21752220663862</v>
      </c>
      <c r="S98" s="311">
        <f t="shared" si="31"/>
        <v>65.672968676951839</v>
      </c>
      <c r="T98" s="16"/>
      <c r="V98" s="15"/>
      <c r="W98" s="178">
        <f t="shared" ref="W98" si="32">IF($J60="y","",W60)</f>
        <v>37.120149602618049</v>
      </c>
      <c r="X98" s="16"/>
    </row>
    <row r="99" spans="7:24" ht="20.100000000000001" customHeight="1" x14ac:dyDescent="0.2">
      <c r="G99" s="15"/>
      <c r="H99" s="42" t="str">
        <f t="shared" si="7"/>
        <v>2015/23402</v>
      </c>
      <c r="I99" s="43" t="str">
        <f t="shared" si="7"/>
        <v>Area i</v>
      </c>
      <c r="J99" s="43" t="str">
        <f t="shared" si="7"/>
        <v/>
      </c>
      <c r="K99" s="59">
        <f t="shared" si="10"/>
        <v>13</v>
      </c>
      <c r="L99" s="127">
        <f t="shared" ref="L99:S99" si="33">IF($J61="y","",L61)</f>
        <v>12.223564653020469</v>
      </c>
      <c r="M99" s="284">
        <f t="shared" si="33"/>
        <v>0.47675486769845232</v>
      </c>
      <c r="N99" s="284">
        <f t="shared" si="33"/>
        <v>43.399031452820765</v>
      </c>
      <c r="O99" s="284">
        <f t="shared" si="33"/>
        <v>29.695017473789314</v>
      </c>
      <c r="P99" s="284">
        <f t="shared" si="33"/>
        <v>0.28676984523215177</v>
      </c>
      <c r="Q99" s="284">
        <f t="shared" si="33"/>
        <v>17.991223165252119</v>
      </c>
      <c r="R99" s="284">
        <f t="shared" si="33"/>
        <v>63.691582626060907</v>
      </c>
      <c r="S99" s="311">
        <f t="shared" si="33"/>
        <v>134.43053419870193</v>
      </c>
      <c r="T99" s="16"/>
      <c r="V99" s="15"/>
      <c r="W99" s="178">
        <f t="shared" ref="W99" si="34">IF($J61="y","",W61)</f>
        <v>35.846230654018967</v>
      </c>
      <c r="X99" s="16"/>
    </row>
    <row r="100" spans="7:24" ht="20.100000000000001" customHeight="1" x14ac:dyDescent="0.2">
      <c r="G100" s="15"/>
      <c r="H100" s="42" t="str">
        <f t="shared" si="7"/>
        <v>2015/23403</v>
      </c>
      <c r="I100" s="43" t="str">
        <f t="shared" si="7"/>
        <v>Area i</v>
      </c>
      <c r="J100" s="43" t="str">
        <f t="shared" si="7"/>
        <v/>
      </c>
      <c r="K100" s="59">
        <f t="shared" si="10"/>
        <v>14</v>
      </c>
      <c r="L100" s="127">
        <f t="shared" ref="L100:S100" si="35">IF($J62="y","",L62)</f>
        <v>11.676391152502909</v>
      </c>
      <c r="M100" s="284">
        <f t="shared" si="35"/>
        <v>0.21482537834691501</v>
      </c>
      <c r="N100" s="284">
        <f t="shared" si="35"/>
        <v>28.676028812572756</v>
      </c>
      <c r="O100" s="284">
        <f t="shared" si="35"/>
        <v>19.653362922002326</v>
      </c>
      <c r="P100" s="284">
        <f t="shared" si="35"/>
        <v>0.19587019790454013</v>
      </c>
      <c r="Q100" s="284">
        <f t="shared" si="35"/>
        <v>13.186487194412106</v>
      </c>
      <c r="R100" s="284">
        <f t="shared" si="35"/>
        <v>46.421236903376013</v>
      </c>
      <c r="S100" s="311">
        <f t="shared" si="35"/>
        <v>78.483924621653074</v>
      </c>
      <c r="T100" s="16"/>
      <c r="V100" s="15"/>
      <c r="W100" s="178">
        <f t="shared" ref="W100" si="36">IF($J62="y","",W62)</f>
        <v>31.591967403958087</v>
      </c>
      <c r="X100" s="16"/>
    </row>
    <row r="101" spans="7:24" ht="20.100000000000001" customHeight="1" x14ac:dyDescent="0.2">
      <c r="G101" s="15"/>
      <c r="H101" s="42" t="str">
        <f t="shared" si="7"/>
        <v>2015/23404</v>
      </c>
      <c r="I101" s="43" t="str">
        <f t="shared" si="7"/>
        <v>Area i</v>
      </c>
      <c r="J101" s="43" t="str">
        <f t="shared" si="7"/>
        <v/>
      </c>
      <c r="K101" s="59">
        <f t="shared" si="10"/>
        <v>15</v>
      </c>
      <c r="L101" s="127">
        <f t="shared" ref="L101:S101" si="37">IF($J63="y","",L63)</f>
        <v>12.160102960102961</v>
      </c>
      <c r="M101" s="284">
        <f t="shared" si="37"/>
        <v>0.27321750321750321</v>
      </c>
      <c r="N101" s="284">
        <f t="shared" si="37"/>
        <v>33.120888030888032</v>
      </c>
      <c r="O101" s="284">
        <f t="shared" si="37"/>
        <v>21.861248391248395</v>
      </c>
      <c r="P101" s="284">
        <f t="shared" si="37"/>
        <v>0.20395109395109398</v>
      </c>
      <c r="Q101" s="284">
        <f t="shared" si="37"/>
        <v>16.273758043758043</v>
      </c>
      <c r="R101" s="284">
        <f t="shared" si="37"/>
        <v>49.648622908622919</v>
      </c>
      <c r="S101" s="311">
        <f t="shared" si="37"/>
        <v>92.405238095238104</v>
      </c>
      <c r="T101" s="16"/>
      <c r="V101" s="15"/>
      <c r="W101" s="178">
        <f t="shared" ref="W101" si="38">IF($J63="y","",W63)</f>
        <v>38.481338481338483</v>
      </c>
      <c r="X101" s="16"/>
    </row>
    <row r="102" spans="7:24" ht="20.100000000000001" customHeight="1" x14ac:dyDescent="0.2">
      <c r="G102" s="15"/>
      <c r="H102" s="42" t="str">
        <f t="shared" si="7"/>
        <v>2015/23405</v>
      </c>
      <c r="I102" s="43" t="str">
        <f t="shared" si="7"/>
        <v>Area i</v>
      </c>
      <c r="J102" s="43" t="str">
        <f t="shared" si="7"/>
        <v/>
      </c>
      <c r="K102" s="59">
        <f t="shared" si="10"/>
        <v>16</v>
      </c>
      <c r="L102" s="127">
        <f t="shared" ref="L102:S102" si="39">IF($J64="y","",L64)</f>
        <v>9.1748520787175813</v>
      </c>
      <c r="M102" s="284">
        <f t="shared" si="39"/>
        <v>0.32787175811286323</v>
      </c>
      <c r="N102" s="284">
        <f t="shared" si="39"/>
        <v>55.821556105825614</v>
      </c>
      <c r="O102" s="284">
        <f t="shared" si="39"/>
        <v>23.473395021503972</v>
      </c>
      <c r="P102" s="284">
        <f t="shared" si="39"/>
        <v>0.20005734393327249</v>
      </c>
      <c r="Q102" s="284">
        <f t="shared" si="39"/>
        <v>30.230887527694509</v>
      </c>
      <c r="R102" s="284">
        <f t="shared" si="39"/>
        <v>36.371536556757455</v>
      </c>
      <c r="S102" s="311">
        <f t="shared" si="39"/>
        <v>139.13432555714843</v>
      </c>
      <c r="T102" s="16"/>
      <c r="V102" s="15"/>
      <c r="W102" s="178">
        <f t="shared" ref="W102" si="40">IF($J64="y","",W64)</f>
        <v>55.57148442590902</v>
      </c>
      <c r="X102" s="16"/>
    </row>
    <row r="103" spans="7:24" ht="20.100000000000001" customHeight="1" x14ac:dyDescent="0.2">
      <c r="G103" s="15"/>
      <c r="H103" s="42" t="str">
        <f t="shared" si="7"/>
        <v>2015/23406</v>
      </c>
      <c r="I103" s="43" t="str">
        <f t="shared" si="7"/>
        <v>Area i</v>
      </c>
      <c r="J103" s="43" t="str">
        <f t="shared" si="7"/>
        <v/>
      </c>
      <c r="K103" s="59">
        <f t="shared" si="10"/>
        <v>17</v>
      </c>
      <c r="L103" s="127">
        <f t="shared" ref="L103:S103" si="41">IF($J65="y","",L65)</f>
        <v>10.795117933851628</v>
      </c>
      <c r="M103" s="284">
        <f t="shared" si="41"/>
        <v>0.22910133087363291</v>
      </c>
      <c r="N103" s="284">
        <f t="shared" si="41"/>
        <v>34.737916721570699</v>
      </c>
      <c r="O103" s="284">
        <f t="shared" si="41"/>
        <v>19.412063512979312</v>
      </c>
      <c r="P103" s="284">
        <f t="shared" si="41"/>
        <v>0.21884306232705231</v>
      </c>
      <c r="Q103" s="284">
        <f t="shared" si="41"/>
        <v>14.535966530504677</v>
      </c>
      <c r="R103" s="284">
        <f t="shared" si="41"/>
        <v>45.526195809724598</v>
      </c>
      <c r="S103" s="311">
        <f t="shared" si="41"/>
        <v>82.712419291079186</v>
      </c>
      <c r="T103" s="16"/>
      <c r="V103" s="15"/>
      <c r="W103" s="178">
        <f t="shared" ref="W103" si="42">IF($J65="y","",W65)</f>
        <v>34.194228488601922</v>
      </c>
      <c r="X103" s="16"/>
    </row>
    <row r="104" spans="7:24" ht="20.100000000000001" customHeight="1" x14ac:dyDescent="0.2">
      <c r="G104" s="15"/>
      <c r="H104" s="42" t="str">
        <f t="shared" si="7"/>
        <v>2015/23407</v>
      </c>
      <c r="I104" s="43" t="str">
        <f t="shared" si="7"/>
        <v>Area i</v>
      </c>
      <c r="J104" s="43" t="str">
        <f t="shared" si="7"/>
        <v/>
      </c>
      <c r="K104" s="59">
        <f t="shared" si="10"/>
        <v>18</v>
      </c>
      <c r="L104" s="127">
        <f t="shared" ref="L104:S104" si="43">IF($J66="y","",L66)</f>
        <v>13.699540550831323</v>
      </c>
      <c r="M104" s="284">
        <f t="shared" si="43"/>
        <v>0.12980073613402715</v>
      </c>
      <c r="N104" s="284">
        <f t="shared" si="43"/>
        <v>26.731534458687648</v>
      </c>
      <c r="O104" s="284">
        <f t="shared" si="43"/>
        <v>14.789866734357151</v>
      </c>
      <c r="P104" s="284">
        <f t="shared" si="43"/>
        <v>0.14463510597791598</v>
      </c>
      <c r="Q104" s="284">
        <f t="shared" si="43"/>
        <v>13.37318441426577</v>
      </c>
      <c r="R104" s="284">
        <f t="shared" si="43"/>
        <v>45.541515420738669</v>
      </c>
      <c r="S104" s="311">
        <f t="shared" si="43"/>
        <v>66.691618225663149</v>
      </c>
      <c r="T104" s="16"/>
      <c r="V104" s="15"/>
      <c r="W104" s="178">
        <f t="shared" ref="W104" si="44">IF($J66="y","",W66)</f>
        <v>37.085924609722042</v>
      </c>
      <c r="X104" s="16"/>
    </row>
    <row r="105" spans="7:24" ht="20.100000000000001" customHeight="1" x14ac:dyDescent="0.2">
      <c r="G105" s="15"/>
      <c r="H105" s="42" t="str">
        <f t="shared" si="7"/>
        <v>2015/23408</v>
      </c>
      <c r="I105" s="43" t="str">
        <f t="shared" si="7"/>
        <v>Area i</v>
      </c>
      <c r="J105" s="43" t="str">
        <f t="shared" si="7"/>
        <v/>
      </c>
      <c r="K105" s="59">
        <f t="shared" si="10"/>
        <v>19</v>
      </c>
      <c r="L105" s="127">
        <f t="shared" ref="L105:S105" si="45">IF($J67="y","",L67)</f>
        <v>11.343938263665594</v>
      </c>
      <c r="M105" s="284">
        <f t="shared" si="45"/>
        <v>0.27253890675241155</v>
      </c>
      <c r="N105" s="284">
        <f t="shared" si="45"/>
        <v>34.288554340836008</v>
      </c>
      <c r="O105" s="284">
        <f t="shared" si="45"/>
        <v>20.831452090032151</v>
      </c>
      <c r="P105" s="284">
        <f t="shared" si="45"/>
        <v>0.20934147909967843</v>
      </c>
      <c r="Q105" s="284">
        <f t="shared" si="45"/>
        <v>14.918542765273312</v>
      </c>
      <c r="R105" s="284">
        <f t="shared" si="45"/>
        <v>55.349097106109319</v>
      </c>
      <c r="S105" s="311">
        <f t="shared" si="45"/>
        <v>99.571497106109319</v>
      </c>
      <c r="T105" s="16"/>
      <c r="V105" s="15"/>
      <c r="W105" s="178">
        <f t="shared" ref="W105" si="46">IF($J67="y","",W67)</f>
        <v>39.498392282958193</v>
      </c>
      <c r="X105" s="16"/>
    </row>
    <row r="106" spans="7:24" ht="20.100000000000001" customHeight="1" x14ac:dyDescent="0.2">
      <c r="G106" s="15"/>
      <c r="H106" s="42" t="str">
        <f t="shared" si="7"/>
        <v>2015/23409</v>
      </c>
      <c r="I106" s="43" t="str">
        <f t="shared" si="7"/>
        <v>Area i</v>
      </c>
      <c r="J106" s="43" t="str">
        <f t="shared" si="7"/>
        <v/>
      </c>
      <c r="K106" s="59">
        <f t="shared" si="10"/>
        <v>20</v>
      </c>
      <c r="L106" s="127">
        <f t="shared" ref="L106:S106" si="47">IF($J68="y","",L68)</f>
        <v>9.7772310105896203</v>
      </c>
      <c r="M106" s="284">
        <f t="shared" si="47"/>
        <v>0.30452608184076352</v>
      </c>
      <c r="N106" s="284">
        <f t="shared" si="47"/>
        <v>24.167708197149956</v>
      </c>
      <c r="O106" s="284">
        <f t="shared" si="47"/>
        <v>15.284617597071513</v>
      </c>
      <c r="P106" s="284">
        <f t="shared" si="47"/>
        <v>0.14902340175186302</v>
      </c>
      <c r="Q106" s="284">
        <f t="shared" si="47"/>
        <v>10.969418224604524</v>
      </c>
      <c r="R106" s="284">
        <f t="shared" si="47"/>
        <v>48.688537063668456</v>
      </c>
      <c r="S106" s="311">
        <f t="shared" si="47"/>
        <v>94.688173617466333</v>
      </c>
      <c r="T106" s="16"/>
      <c r="V106" s="15"/>
      <c r="W106" s="178">
        <f t="shared" ref="W106" si="48">IF($J68="y","",W68)</f>
        <v>32.396391685187609</v>
      </c>
      <c r="X106" s="16"/>
    </row>
    <row r="107" spans="7:24" ht="20.100000000000001" customHeight="1" x14ac:dyDescent="0.2">
      <c r="G107" s="15"/>
      <c r="H107" s="42" t="str">
        <f t="shared" si="7"/>
        <v>2015/23410</v>
      </c>
      <c r="I107" s="43" t="str">
        <f t="shared" si="7"/>
        <v>Area i</v>
      </c>
      <c r="J107" s="43" t="str">
        <f t="shared" si="7"/>
        <v/>
      </c>
      <c r="K107" s="59">
        <f t="shared" si="10"/>
        <v>21</v>
      </c>
      <c r="L107" s="127">
        <f t="shared" ref="L107:S107" si="49">IF($J69="y","",L69)</f>
        <v>3.761564059900167</v>
      </c>
      <c r="M107" s="284">
        <f t="shared" si="49"/>
        <v>0.14702163061564061</v>
      </c>
      <c r="N107" s="284">
        <f t="shared" si="49"/>
        <v>13.450915141430951</v>
      </c>
      <c r="O107" s="284">
        <f t="shared" si="49"/>
        <v>14.606755407653912</v>
      </c>
      <c r="P107" s="284">
        <f t="shared" si="49"/>
        <v>0.11574043261231283</v>
      </c>
      <c r="Q107" s="284">
        <f t="shared" si="49"/>
        <v>4.9111480865224628</v>
      </c>
      <c r="R107" s="284">
        <f t="shared" si="49"/>
        <v>18.90948419301165</v>
      </c>
      <c r="S107" s="311">
        <f t="shared" si="49"/>
        <v>41.361564059900175</v>
      </c>
      <c r="T107" s="16"/>
      <c r="V107" s="15"/>
      <c r="W107" s="178">
        <f t="shared" ref="W107" si="50">IF($J69="y","",W69)</f>
        <v>15.640599001663896</v>
      </c>
      <c r="X107" s="16"/>
    </row>
    <row r="108" spans="7:24" ht="20.100000000000001" customHeight="1" x14ac:dyDescent="0.2">
      <c r="G108" s="15"/>
      <c r="H108" s="42" t="str">
        <f t="shared" si="7"/>
        <v>2015/23411</v>
      </c>
      <c r="I108" s="43" t="str">
        <f t="shared" si="7"/>
        <v>Area i</v>
      </c>
      <c r="J108" s="43" t="str">
        <f t="shared" si="7"/>
        <v/>
      </c>
      <c r="K108" s="59">
        <f t="shared" si="10"/>
        <v>22</v>
      </c>
      <c r="L108" s="127">
        <f t="shared" ref="L108:S108" si="51">IF($J70="y","",L70)</f>
        <v>11.271366683857657</v>
      </c>
      <c r="M108" s="284">
        <f t="shared" si="51"/>
        <v>0.39623517276946879</v>
      </c>
      <c r="N108" s="284">
        <f t="shared" si="51"/>
        <v>43.357271789582256</v>
      </c>
      <c r="O108" s="284">
        <f t="shared" si="51"/>
        <v>70.535956678700359</v>
      </c>
      <c r="P108" s="284">
        <f t="shared" si="51"/>
        <v>0.60654461062403298</v>
      </c>
      <c r="Q108" s="284">
        <f t="shared" si="51"/>
        <v>14.596694172253738</v>
      </c>
      <c r="R108" s="284">
        <f t="shared" si="51"/>
        <v>78.826415678184631</v>
      </c>
      <c r="S108" s="311">
        <f t="shared" si="51"/>
        <v>147.52140278494068</v>
      </c>
      <c r="T108" s="16"/>
      <c r="V108" s="15"/>
      <c r="W108" s="178">
        <f t="shared" ref="W108" si="52">IF($J70="y","",W70)</f>
        <v>30.479628674574521</v>
      </c>
      <c r="X108" s="16"/>
    </row>
    <row r="109" spans="7:24" ht="20.100000000000001" customHeight="1" x14ac:dyDescent="0.2">
      <c r="G109" s="15"/>
      <c r="H109" s="42" t="str">
        <f t="shared" si="7"/>
        <v>2015/23412</v>
      </c>
      <c r="I109" s="43" t="str">
        <f t="shared" si="7"/>
        <v>Area i</v>
      </c>
      <c r="J109" s="43" t="str">
        <f t="shared" si="7"/>
        <v/>
      </c>
      <c r="K109" s="59">
        <f t="shared" si="10"/>
        <v>23</v>
      </c>
      <c r="L109" s="127">
        <f t="shared" ref="L109:S109" si="53">IF($J71="y","",L71)</f>
        <v>10.451576908175124</v>
      </c>
      <c r="M109" s="284">
        <f t="shared" si="53"/>
        <v>0.10126307632700501</v>
      </c>
      <c r="N109" s="284">
        <f t="shared" si="53"/>
        <v>21.7961100348702</v>
      </c>
      <c r="O109" s="284">
        <f t="shared" si="53"/>
        <v>12.654815962805111</v>
      </c>
      <c r="P109" s="284">
        <f t="shared" si="53"/>
        <v>0.15649748159628046</v>
      </c>
      <c r="Q109" s="284">
        <f t="shared" si="53"/>
        <v>10.641828748547072</v>
      </c>
      <c r="R109" s="284">
        <f t="shared" si="53"/>
        <v>36.344238667183248</v>
      </c>
      <c r="S109" s="311">
        <f t="shared" si="53"/>
        <v>53.798310732274295</v>
      </c>
      <c r="T109" s="16"/>
      <c r="V109" s="15"/>
      <c r="W109" s="178">
        <f t="shared" ref="W109" si="54">IF($J71="y","",W71)</f>
        <v>30.685780705153032</v>
      </c>
      <c r="X109" s="16"/>
    </row>
    <row r="110" spans="7:24" ht="20.100000000000001" customHeight="1" x14ac:dyDescent="0.2">
      <c r="G110" s="15"/>
      <c r="H110" s="42" t="str">
        <f t="shared" si="7"/>
        <v>2015/23413</v>
      </c>
      <c r="I110" s="43" t="str">
        <f t="shared" si="7"/>
        <v>Area i</v>
      </c>
      <c r="J110" s="43" t="str">
        <f t="shared" si="7"/>
        <v/>
      </c>
      <c r="K110" s="59">
        <f t="shared" si="10"/>
        <v>24</v>
      </c>
      <c r="L110" s="127">
        <f t="shared" ref="L110:S110" si="55">IF($J72="y","",L72)</f>
        <v>7.8147462505680982</v>
      </c>
      <c r="M110" s="284">
        <f t="shared" si="55"/>
        <v>0.41983335858203319</v>
      </c>
      <c r="N110" s="284">
        <f t="shared" si="55"/>
        <v>39.222532949553113</v>
      </c>
      <c r="O110" s="284">
        <f t="shared" si="55"/>
        <v>28.041148310862003</v>
      </c>
      <c r="P110" s="284">
        <f t="shared" si="55"/>
        <v>0.37200424178154834</v>
      </c>
      <c r="Q110" s="284">
        <f t="shared" si="55"/>
        <v>10.841266474776551</v>
      </c>
      <c r="R110" s="284">
        <f t="shared" si="55"/>
        <v>73.632925314346338</v>
      </c>
      <c r="S110" s="311">
        <f t="shared" si="55"/>
        <v>104.96896833813062</v>
      </c>
      <c r="T110" s="16"/>
      <c r="V110" s="15"/>
      <c r="W110" s="178">
        <f t="shared" ref="W110" si="56">IF($J72="y","",W72)</f>
        <v>26.571731555824883</v>
      </c>
      <c r="X110" s="16"/>
    </row>
    <row r="111" spans="7:24" ht="20.100000000000001" customHeight="1" x14ac:dyDescent="0.2">
      <c r="G111" s="15"/>
      <c r="H111" s="42" t="str">
        <f t="shared" si="7"/>
        <v>2015/23414</v>
      </c>
      <c r="I111" s="43" t="str">
        <f t="shared" si="7"/>
        <v>Area i</v>
      </c>
      <c r="J111" s="43" t="str">
        <f t="shared" si="7"/>
        <v/>
      </c>
      <c r="K111" s="59">
        <f t="shared" si="10"/>
        <v>25</v>
      </c>
      <c r="L111" s="127">
        <f t="shared" ref="L111:S111" si="57">IF($J73="y","",L73)</f>
        <v>9.9737170561909494</v>
      </c>
      <c r="M111" s="284">
        <f t="shared" si="57"/>
        <v>0.59606911984087529</v>
      </c>
      <c r="N111" s="284">
        <f t="shared" si="57"/>
        <v>60.48772749875684</v>
      </c>
      <c r="O111" s="284">
        <f t="shared" si="57"/>
        <v>37.03981103928394</v>
      </c>
      <c r="P111" s="284">
        <f t="shared" si="57"/>
        <v>0.50115365489806074</v>
      </c>
      <c r="Q111" s="284">
        <f t="shared" si="57"/>
        <v>14.070268523122825</v>
      </c>
      <c r="R111" s="284">
        <f t="shared" si="57"/>
        <v>101.74178518150175</v>
      </c>
      <c r="S111" s="311">
        <f t="shared" si="57"/>
        <v>144.46133764296371</v>
      </c>
      <c r="T111" s="16"/>
      <c r="V111" s="15"/>
      <c r="W111" s="178">
        <f t="shared" ref="W111" si="58">IF($J73="y","",W73)</f>
        <v>37.966185977125811</v>
      </c>
      <c r="X111" s="16"/>
    </row>
    <row r="112" spans="7:24" ht="20.100000000000001" customHeight="1" x14ac:dyDescent="0.2">
      <c r="G112" s="15"/>
      <c r="H112" s="42" t="str">
        <f t="shared" si="7"/>
        <v/>
      </c>
      <c r="I112" s="43" t="str">
        <f t="shared" si="7"/>
        <v/>
      </c>
      <c r="J112" s="43" t="str">
        <f t="shared" si="7"/>
        <v/>
      </c>
      <c r="K112" s="59" t="str">
        <f t="shared" si="10"/>
        <v/>
      </c>
      <c r="L112" s="127" t="str">
        <f t="shared" ref="L112:S112" si="59">IF($J74="y","",L74)</f>
        <v/>
      </c>
      <c r="M112" s="284" t="str">
        <f t="shared" si="59"/>
        <v/>
      </c>
      <c r="N112" s="284" t="str">
        <f t="shared" si="59"/>
        <v/>
      </c>
      <c r="O112" s="284" t="str">
        <f t="shared" si="59"/>
        <v/>
      </c>
      <c r="P112" s="284" t="str">
        <f t="shared" si="59"/>
        <v/>
      </c>
      <c r="Q112" s="284" t="str">
        <f t="shared" si="59"/>
        <v/>
      </c>
      <c r="R112" s="284" t="str">
        <f t="shared" si="59"/>
        <v/>
      </c>
      <c r="S112" s="311" t="str">
        <f t="shared" si="59"/>
        <v/>
      </c>
      <c r="T112" s="16"/>
      <c r="V112" s="15"/>
      <c r="W112" s="178" t="str">
        <f t="shared" ref="W112" si="60">IF($J74="y","",W74)</f>
        <v/>
      </c>
      <c r="X112" s="16"/>
    </row>
    <row r="113" spans="7:24" ht="20.100000000000001" customHeight="1" x14ac:dyDescent="0.2">
      <c r="G113" s="15"/>
      <c r="H113" s="42" t="str">
        <f t="shared" si="7"/>
        <v/>
      </c>
      <c r="I113" s="43" t="str">
        <f t="shared" si="7"/>
        <v/>
      </c>
      <c r="J113" s="43" t="str">
        <f t="shared" si="7"/>
        <v/>
      </c>
      <c r="K113" s="59" t="str">
        <f t="shared" si="10"/>
        <v/>
      </c>
      <c r="L113" s="127" t="str">
        <f t="shared" ref="L113:S113" si="61">IF($J75="y","",L75)</f>
        <v/>
      </c>
      <c r="M113" s="284" t="str">
        <f t="shared" si="61"/>
        <v/>
      </c>
      <c r="N113" s="284" t="str">
        <f t="shared" si="61"/>
        <v/>
      </c>
      <c r="O113" s="284" t="str">
        <f t="shared" si="61"/>
        <v/>
      </c>
      <c r="P113" s="284" t="str">
        <f t="shared" si="61"/>
        <v/>
      </c>
      <c r="Q113" s="284" t="str">
        <f t="shared" si="61"/>
        <v/>
      </c>
      <c r="R113" s="284" t="str">
        <f t="shared" si="61"/>
        <v/>
      </c>
      <c r="S113" s="311" t="str">
        <f t="shared" si="61"/>
        <v/>
      </c>
      <c r="T113" s="16"/>
      <c r="V113" s="15"/>
      <c r="W113" s="178" t="str">
        <f t="shared" ref="W113" si="62">IF($J75="y","",W75)</f>
        <v/>
      </c>
      <c r="X113" s="16"/>
    </row>
    <row r="114" spans="7:24" ht="20.100000000000001" customHeight="1" x14ac:dyDescent="0.2">
      <c r="G114" s="15"/>
      <c r="H114" s="42" t="str">
        <f t="shared" si="7"/>
        <v/>
      </c>
      <c r="I114" s="43" t="str">
        <f t="shared" si="7"/>
        <v/>
      </c>
      <c r="J114" s="43" t="str">
        <f t="shared" si="7"/>
        <v/>
      </c>
      <c r="K114" s="59" t="str">
        <f t="shared" si="10"/>
        <v/>
      </c>
      <c r="L114" s="127" t="str">
        <f t="shared" ref="L114:S114" si="63">IF($J76="y","",L76)</f>
        <v/>
      </c>
      <c r="M114" s="284" t="str">
        <f t="shared" si="63"/>
        <v/>
      </c>
      <c r="N114" s="284" t="str">
        <f t="shared" si="63"/>
        <v/>
      </c>
      <c r="O114" s="284" t="str">
        <f t="shared" si="63"/>
        <v/>
      </c>
      <c r="P114" s="284" t="str">
        <f t="shared" si="63"/>
        <v/>
      </c>
      <c r="Q114" s="284" t="str">
        <f t="shared" si="63"/>
        <v/>
      </c>
      <c r="R114" s="284" t="str">
        <f t="shared" si="63"/>
        <v/>
      </c>
      <c r="S114" s="311" t="str">
        <f t="shared" si="63"/>
        <v/>
      </c>
      <c r="T114" s="16"/>
      <c r="V114" s="15"/>
      <c r="W114" s="178" t="str">
        <f t="shared" ref="W114" si="64">IF($J76="y","",W76)</f>
        <v/>
      </c>
      <c r="X114" s="16"/>
    </row>
    <row r="115" spans="7:24" ht="20.100000000000001" customHeight="1" x14ac:dyDescent="0.2">
      <c r="G115" s="15"/>
      <c r="H115" s="42" t="str">
        <f t="shared" si="7"/>
        <v/>
      </c>
      <c r="I115" s="43" t="str">
        <f t="shared" si="7"/>
        <v/>
      </c>
      <c r="J115" s="43" t="str">
        <f t="shared" si="7"/>
        <v/>
      </c>
      <c r="K115" s="59" t="str">
        <f t="shared" si="10"/>
        <v/>
      </c>
      <c r="L115" s="127" t="str">
        <f t="shared" ref="L115:S115" si="65">IF($J77="y","",L77)</f>
        <v/>
      </c>
      <c r="M115" s="284" t="str">
        <f t="shared" si="65"/>
        <v/>
      </c>
      <c r="N115" s="284" t="str">
        <f t="shared" si="65"/>
        <v/>
      </c>
      <c r="O115" s="284" t="str">
        <f t="shared" si="65"/>
        <v/>
      </c>
      <c r="P115" s="284" t="str">
        <f t="shared" si="65"/>
        <v/>
      </c>
      <c r="Q115" s="284" t="str">
        <f t="shared" si="65"/>
        <v/>
      </c>
      <c r="R115" s="284" t="str">
        <f t="shared" si="65"/>
        <v/>
      </c>
      <c r="S115" s="311" t="str">
        <f t="shared" si="65"/>
        <v/>
      </c>
      <c r="T115" s="16"/>
      <c r="V115" s="15"/>
      <c r="W115" s="178" t="str">
        <f t="shared" ref="W115" si="66">IF($J77="y","",W77)</f>
        <v/>
      </c>
      <c r="X115" s="16"/>
    </row>
    <row r="116" spans="7:24" ht="20.100000000000001" customHeight="1" thickBot="1" x14ac:dyDescent="0.25">
      <c r="G116" s="15"/>
      <c r="H116" s="47" t="str">
        <f t="shared" si="7"/>
        <v/>
      </c>
      <c r="I116" s="48" t="str">
        <f t="shared" si="7"/>
        <v/>
      </c>
      <c r="J116" s="48" t="str">
        <f t="shared" si="7"/>
        <v/>
      </c>
      <c r="K116" s="60" t="str">
        <f t="shared" si="10"/>
        <v/>
      </c>
      <c r="L116" s="128" t="str">
        <f t="shared" ref="L116:S116" si="67">IF($J78="y","",L78)</f>
        <v/>
      </c>
      <c r="M116" s="286" t="str">
        <f t="shared" si="67"/>
        <v/>
      </c>
      <c r="N116" s="286" t="str">
        <f t="shared" si="67"/>
        <v/>
      </c>
      <c r="O116" s="286" t="str">
        <f t="shared" si="67"/>
        <v/>
      </c>
      <c r="P116" s="286" t="str">
        <f t="shared" si="67"/>
        <v/>
      </c>
      <c r="Q116" s="286" t="str">
        <f t="shared" si="67"/>
        <v/>
      </c>
      <c r="R116" s="286" t="str">
        <f t="shared" si="67"/>
        <v/>
      </c>
      <c r="S116" s="312" t="str">
        <f t="shared" si="67"/>
        <v/>
      </c>
      <c r="T116" s="16"/>
      <c r="V116" s="15"/>
      <c r="W116" s="179" t="str">
        <f t="shared" ref="W116" si="68">IF($J78="y","",W78)</f>
        <v/>
      </c>
      <c r="X116" s="16"/>
    </row>
    <row r="117" spans="7:24" ht="20.100000000000001" customHeight="1" thickBot="1" x14ac:dyDescent="0.25">
      <c r="G117" s="15"/>
      <c r="H117" s="32"/>
      <c r="I117" s="33"/>
      <c r="J117" s="33"/>
      <c r="K117" s="74">
        <f>IF(COUNT(K86:K115)&lt;1,"", AVERAGE(K86:K115))</f>
        <v>13</v>
      </c>
      <c r="L117" s="298">
        <f t="shared" ref="L117:S117" si="69">IF(COUNT(L87:L116)&lt;1,"", AVERAGE(L87:L116))</f>
        <v>9.5525441859379061</v>
      </c>
      <c r="M117" s="299">
        <f t="shared" si="69"/>
        <v>0.35994520077432357</v>
      </c>
      <c r="N117" s="299">
        <f t="shared" si="69"/>
        <v>39.526723222406133</v>
      </c>
      <c r="O117" s="299">
        <f t="shared" si="69"/>
        <v>25.346672584108138</v>
      </c>
      <c r="P117" s="317">
        <f t="shared" si="69"/>
        <v>0.2724561155134444</v>
      </c>
      <c r="Q117" s="299">
        <f t="shared" si="69"/>
        <v>14.66175746490501</v>
      </c>
      <c r="R117" s="299">
        <f t="shared" si="69"/>
        <v>78.292606452743811</v>
      </c>
      <c r="S117" s="313">
        <f t="shared" si="69"/>
        <v>112.82740411306285</v>
      </c>
      <c r="T117" s="16"/>
      <c r="V117" s="15"/>
      <c r="W117" s="408">
        <f t="shared" ref="W117" si="70">IF(COUNT(W87:W116)&lt;1,"", AVERAGE(W87:W116))</f>
        <v>35.254444070187155</v>
      </c>
      <c r="X117" s="16"/>
    </row>
    <row r="118" spans="7:24" ht="20.100000000000001" customHeight="1" thickBot="1" x14ac:dyDescent="0.25">
      <c r="G118" s="20"/>
      <c r="H118" s="54"/>
      <c r="I118" s="54"/>
      <c r="J118" s="54"/>
      <c r="K118" s="54"/>
      <c r="L118" s="300"/>
      <c r="M118" s="300"/>
      <c r="N118" s="300"/>
      <c r="O118" s="300"/>
      <c r="P118" s="300"/>
      <c r="Q118" s="300"/>
      <c r="R118" s="300"/>
      <c r="S118" s="300"/>
      <c r="T118" s="18"/>
      <c r="V118" s="20"/>
      <c r="W118" s="17"/>
      <c r="X118" s="18"/>
    </row>
    <row r="119" spans="7:24" ht="20.100000000000001" customHeight="1" x14ac:dyDescent="0.2"/>
    <row r="120" spans="7:24" ht="20.100000000000001" customHeight="1" x14ac:dyDescent="0.2"/>
    <row r="121" spans="7:24" ht="20.100000000000001" customHeight="1" thickBot="1" x14ac:dyDescent="0.25">
      <c r="H121" s="38" t="s">
        <v>60</v>
      </c>
    </row>
    <row r="122" spans="7:24" ht="20.100000000000001" customHeight="1" thickBot="1" x14ac:dyDescent="0.25">
      <c r="G122" s="12"/>
      <c r="H122" s="13"/>
      <c r="I122" s="13"/>
      <c r="J122" s="13"/>
      <c r="K122" s="13"/>
      <c r="L122" s="146"/>
      <c r="M122" s="146"/>
      <c r="N122" s="146"/>
      <c r="O122" s="146"/>
      <c r="P122" s="306"/>
      <c r="Q122" s="146"/>
      <c r="R122" s="146"/>
      <c r="S122" s="146"/>
      <c r="T122" s="14"/>
      <c r="V122" s="12"/>
      <c r="W122" s="13"/>
      <c r="X122" s="14"/>
    </row>
    <row r="123" spans="7:24" ht="20.100000000000001" customHeight="1" x14ac:dyDescent="0.2">
      <c r="G123" s="15"/>
      <c r="H123" s="228"/>
      <c r="I123" s="230"/>
      <c r="J123" s="230"/>
      <c r="K123" s="113" t="s">
        <v>52</v>
      </c>
      <c r="L123" s="506" t="s">
        <v>318</v>
      </c>
      <c r="M123" s="507"/>
      <c r="N123" s="507"/>
      <c r="O123" s="507"/>
      <c r="P123" s="507"/>
      <c r="Q123" s="507"/>
      <c r="R123" s="507"/>
      <c r="S123" s="508"/>
      <c r="T123" s="16"/>
      <c r="V123" s="15"/>
      <c r="W123" s="504" t="s">
        <v>413</v>
      </c>
      <c r="X123" s="16"/>
    </row>
    <row r="124" spans="7:24" ht="20.100000000000001" customHeight="1" thickBot="1" x14ac:dyDescent="0.25">
      <c r="G124" s="15"/>
      <c r="H124" s="229"/>
      <c r="I124" s="231"/>
      <c r="J124" s="231"/>
      <c r="K124" s="115"/>
      <c r="L124" s="219" t="s">
        <v>41</v>
      </c>
      <c r="M124" s="307" t="s">
        <v>42</v>
      </c>
      <c r="N124" s="307" t="s">
        <v>43</v>
      </c>
      <c r="O124" s="308" t="s">
        <v>44</v>
      </c>
      <c r="P124" s="308" t="s">
        <v>45</v>
      </c>
      <c r="Q124" s="308" t="s">
        <v>46</v>
      </c>
      <c r="R124" s="307" t="s">
        <v>47</v>
      </c>
      <c r="S124" s="309" t="s">
        <v>48</v>
      </c>
      <c r="T124" s="16"/>
      <c r="V124" s="15"/>
      <c r="W124" s="505"/>
      <c r="X124" s="16"/>
    </row>
    <row r="125" spans="7:24" ht="20.100000000000001" customHeight="1" x14ac:dyDescent="0.2">
      <c r="G125" s="15"/>
      <c r="H125" s="229"/>
      <c r="I125" s="231"/>
      <c r="J125" s="231"/>
      <c r="K125" s="116" t="s">
        <v>0</v>
      </c>
      <c r="L125" s="297">
        <f t="shared" ref="L125:S125" si="71">IF(COUNTIF($I$87:$I$116,"Area i")&lt;1,"",AVERAGEIF($I$87:$I$116,"Area i",L$87:L$116))</f>
        <v>9.5525441859379061</v>
      </c>
      <c r="M125" s="280">
        <f t="shared" si="71"/>
        <v>0.35994520077432357</v>
      </c>
      <c r="N125" s="280">
        <f t="shared" si="71"/>
        <v>39.526723222406133</v>
      </c>
      <c r="O125" s="280">
        <f t="shared" si="71"/>
        <v>25.346672584108138</v>
      </c>
      <c r="P125" s="280">
        <f t="shared" si="71"/>
        <v>0.2724561155134444</v>
      </c>
      <c r="Q125" s="280">
        <f t="shared" si="71"/>
        <v>14.66175746490501</v>
      </c>
      <c r="R125" s="280">
        <f t="shared" si="71"/>
        <v>78.292606452743811</v>
      </c>
      <c r="S125" s="310">
        <f t="shared" si="71"/>
        <v>112.82740411306285</v>
      </c>
      <c r="T125" s="16"/>
      <c r="V125" s="15"/>
      <c r="W125" s="178">
        <f t="shared" ref="W125" si="72">IF(COUNTIF($I$87:$I$116,"Area i")&lt;1,"",AVERAGEIF($I$87:$I$116,"Area i",W$87:W$116))</f>
        <v>35.254444070187155</v>
      </c>
      <c r="X125" s="16"/>
    </row>
    <row r="126" spans="7:24" ht="20.100000000000001" customHeight="1" x14ac:dyDescent="0.2">
      <c r="G126" s="15"/>
      <c r="H126" s="229"/>
      <c r="I126" s="231"/>
      <c r="J126" s="231"/>
      <c r="K126" s="118" t="s">
        <v>1</v>
      </c>
      <c r="L126" s="127" t="str">
        <f t="shared" ref="L126:S126" si="73">IF(COUNTIF($I$87:$I$116,"Area ii")&lt;1,"",AVERAGEIF($I$87:$I$116,"Area ii",L$87:L$116))</f>
        <v/>
      </c>
      <c r="M126" s="284" t="str">
        <f t="shared" si="73"/>
        <v/>
      </c>
      <c r="N126" s="284" t="str">
        <f t="shared" si="73"/>
        <v/>
      </c>
      <c r="O126" s="284" t="str">
        <f t="shared" si="73"/>
        <v/>
      </c>
      <c r="P126" s="284" t="str">
        <f t="shared" si="73"/>
        <v/>
      </c>
      <c r="Q126" s="284" t="str">
        <f t="shared" si="73"/>
        <v/>
      </c>
      <c r="R126" s="284" t="str">
        <f t="shared" si="73"/>
        <v/>
      </c>
      <c r="S126" s="311" t="str">
        <f t="shared" si="73"/>
        <v/>
      </c>
      <c r="T126" s="16"/>
      <c r="V126" s="15"/>
      <c r="W126" s="178" t="str">
        <f>IF(COUNTIF($I$87:$I$116,"Area ii")&lt;1,"",AVERAGEIF($I$87:$I$116,"Area ii",W$87:W$116))</f>
        <v/>
      </c>
      <c r="X126" s="16"/>
    </row>
    <row r="127" spans="7:24" ht="20.100000000000001" customHeight="1" x14ac:dyDescent="0.2">
      <c r="G127" s="15"/>
      <c r="H127" s="229"/>
      <c r="I127" s="231"/>
      <c r="J127" s="231"/>
      <c r="K127" s="118" t="s">
        <v>2</v>
      </c>
      <c r="L127" s="127" t="str">
        <f t="shared" ref="L127:S127" si="74">IF(COUNTIF($I$87:$I$116,"Area iii")&lt;1,"",AVERAGEIF($I$87:$I$116,"Area iii",L$87:L$116))</f>
        <v/>
      </c>
      <c r="M127" s="284" t="str">
        <f t="shared" si="74"/>
        <v/>
      </c>
      <c r="N127" s="284" t="str">
        <f t="shared" si="74"/>
        <v/>
      </c>
      <c r="O127" s="284" t="str">
        <f t="shared" si="74"/>
        <v/>
      </c>
      <c r="P127" s="284" t="str">
        <f t="shared" si="74"/>
        <v/>
      </c>
      <c r="Q127" s="284" t="str">
        <f t="shared" si="74"/>
        <v/>
      </c>
      <c r="R127" s="284" t="str">
        <f t="shared" si="74"/>
        <v/>
      </c>
      <c r="S127" s="311" t="str">
        <f t="shared" si="74"/>
        <v/>
      </c>
      <c r="T127" s="16"/>
      <c r="V127" s="15"/>
      <c r="W127" s="178" t="str">
        <f t="shared" ref="W127" si="75">IF(COUNTIF($I$87:$I$116,"Area iii")&lt;1,"",AVERAGEIF($I$87:$I$116,"Area iii",W$87:W$116))</f>
        <v/>
      </c>
      <c r="X127" s="16"/>
    </row>
    <row r="128" spans="7:24" ht="20.100000000000001" customHeight="1" x14ac:dyDescent="0.2">
      <c r="G128" s="15"/>
      <c r="H128" s="229"/>
      <c r="I128" s="231"/>
      <c r="J128" s="231"/>
      <c r="K128" s="118" t="s">
        <v>4</v>
      </c>
      <c r="L128" s="127" t="str">
        <f t="shared" ref="L128:S128" si="76">IF(COUNTIF($I$87:$I$116,"Area iv")&lt;1,"",AVERAGEIF($I$87:$I$116,"Area iv",L$87:L$116))</f>
        <v/>
      </c>
      <c r="M128" s="284" t="str">
        <f t="shared" si="76"/>
        <v/>
      </c>
      <c r="N128" s="284" t="str">
        <f t="shared" si="76"/>
        <v/>
      </c>
      <c r="O128" s="284" t="str">
        <f t="shared" si="76"/>
        <v/>
      </c>
      <c r="P128" s="284" t="str">
        <f t="shared" si="76"/>
        <v/>
      </c>
      <c r="Q128" s="284" t="str">
        <f t="shared" si="76"/>
        <v/>
      </c>
      <c r="R128" s="284" t="str">
        <f t="shared" si="76"/>
        <v/>
      </c>
      <c r="S128" s="311" t="str">
        <f t="shared" si="76"/>
        <v/>
      </c>
      <c r="T128" s="16"/>
      <c r="V128" s="15"/>
      <c r="W128" s="178" t="str">
        <f t="shared" ref="W128" si="77">IF(COUNTIF($I$87:$I$116,"Area iv")&lt;1,"",AVERAGEIF($I$87:$I$116,"Area iv",W$87:W$116))</f>
        <v/>
      </c>
      <c r="X128" s="16"/>
    </row>
    <row r="129" spans="7:24" ht="20.100000000000001" customHeight="1" x14ac:dyDescent="0.2">
      <c r="G129" s="15"/>
      <c r="H129" s="229"/>
      <c r="I129" s="231"/>
      <c r="J129" s="231"/>
      <c r="K129" s="118" t="s">
        <v>5</v>
      </c>
      <c r="L129" s="127" t="str">
        <f t="shared" ref="L129:S129" si="78">IF(COUNTIF($I$87:$I$116,"Area v")&lt;1,"", AVERAGEIF($I$87:$I$116,"Area v",L$87:L$116))</f>
        <v/>
      </c>
      <c r="M129" s="284" t="str">
        <f t="shared" si="78"/>
        <v/>
      </c>
      <c r="N129" s="284" t="str">
        <f t="shared" si="78"/>
        <v/>
      </c>
      <c r="O129" s="284" t="str">
        <f t="shared" si="78"/>
        <v/>
      </c>
      <c r="P129" s="284" t="str">
        <f t="shared" si="78"/>
        <v/>
      </c>
      <c r="Q129" s="284" t="str">
        <f t="shared" si="78"/>
        <v/>
      </c>
      <c r="R129" s="284" t="str">
        <f t="shared" si="78"/>
        <v/>
      </c>
      <c r="S129" s="311" t="str">
        <f t="shared" si="78"/>
        <v/>
      </c>
      <c r="T129" s="16"/>
      <c r="V129" s="15"/>
      <c r="W129" s="178" t="str">
        <f t="shared" ref="W129" si="79">IF(COUNTIF($I$87:$I$116,"Area v")&lt;1,"", AVERAGEIF($I$87:$I$116,"Area v",W$87:W$116))</f>
        <v/>
      </c>
      <c r="X129" s="16"/>
    </row>
    <row r="130" spans="7:24" ht="20.100000000000001" customHeight="1" thickBot="1" x14ac:dyDescent="0.25">
      <c r="G130" s="15"/>
      <c r="H130" s="232"/>
      <c r="I130" s="233"/>
      <c r="J130" s="233"/>
      <c r="K130" s="120" t="s">
        <v>6</v>
      </c>
      <c r="L130" s="128" t="str">
        <f t="shared" ref="L130:S130" si="80">IF(COUNTIF($I$87:$I$116,"Area vi")&lt;1,"",AVERAGEIF($I$87:$I$116,"Area vi",L$87:L$116))</f>
        <v/>
      </c>
      <c r="M130" s="284" t="str">
        <f t="shared" si="80"/>
        <v/>
      </c>
      <c r="N130" s="284" t="str">
        <f t="shared" si="80"/>
        <v/>
      </c>
      <c r="O130" s="284" t="str">
        <f t="shared" si="80"/>
        <v/>
      </c>
      <c r="P130" s="284" t="str">
        <f t="shared" si="80"/>
        <v/>
      </c>
      <c r="Q130" s="284" t="str">
        <f t="shared" si="80"/>
        <v/>
      </c>
      <c r="R130" s="284" t="str">
        <f t="shared" si="80"/>
        <v/>
      </c>
      <c r="S130" s="311" t="str">
        <f t="shared" si="80"/>
        <v/>
      </c>
      <c r="T130" s="16"/>
      <c r="V130" s="15"/>
      <c r="W130" s="178" t="str">
        <f t="shared" ref="W130" si="81">IF(COUNTIF($I$87:$I$116,"Area vi")&lt;1,"",AVERAGEIF($I$87:$I$116,"Area vi",W$87:W$116))</f>
        <v/>
      </c>
      <c r="X130" s="16"/>
    </row>
    <row r="131" spans="7:24" ht="20.100000000000001" customHeight="1" thickBot="1" x14ac:dyDescent="0.25">
      <c r="G131" s="20"/>
      <c r="H131" s="54"/>
      <c r="I131" s="54"/>
      <c r="J131" s="54"/>
      <c r="K131" s="54"/>
      <c r="L131" s="300"/>
      <c r="M131" s="300"/>
      <c r="N131" s="300"/>
      <c r="O131" s="300"/>
      <c r="P131" s="300"/>
      <c r="Q131" s="300"/>
      <c r="R131" s="300"/>
      <c r="S131" s="300"/>
      <c r="T131" s="18"/>
      <c r="V131" s="20"/>
      <c r="W131" s="17"/>
      <c r="X131" s="18"/>
    </row>
    <row r="132" spans="7:24" ht="20.100000000000001" customHeight="1" x14ac:dyDescent="0.2"/>
    <row r="133" spans="7:24" ht="20.100000000000001" customHeight="1" x14ac:dyDescent="0.2">
      <c r="P133" s="305" t="s">
        <v>58</v>
      </c>
    </row>
    <row r="134" spans="7:24" ht="20.100000000000001" customHeight="1" thickBot="1" x14ac:dyDescent="0.25">
      <c r="H134" s="38" t="s">
        <v>182</v>
      </c>
    </row>
    <row r="135" spans="7:24" ht="20.100000000000001" customHeight="1" thickBot="1" x14ac:dyDescent="0.25">
      <c r="G135" s="12"/>
      <c r="H135" s="13"/>
      <c r="I135" s="13"/>
      <c r="J135" s="13"/>
      <c r="K135" s="13"/>
      <c r="L135" s="146"/>
      <c r="M135" s="146"/>
      <c r="N135" s="146"/>
      <c r="O135" s="146"/>
      <c r="P135" s="306"/>
      <c r="Q135" s="146"/>
      <c r="R135" s="146"/>
      <c r="S135" s="146"/>
      <c r="T135" s="14"/>
      <c r="V135" s="12"/>
      <c r="W135" s="13"/>
      <c r="X135" s="14"/>
    </row>
    <row r="136" spans="7:24" ht="20.100000000000001" customHeight="1" x14ac:dyDescent="0.2">
      <c r="G136" s="15"/>
      <c r="H136" s="113"/>
      <c r="I136" s="114"/>
      <c r="J136" s="114"/>
      <c r="K136" s="504" t="s">
        <v>52</v>
      </c>
      <c r="L136" s="506" t="s">
        <v>318</v>
      </c>
      <c r="M136" s="507"/>
      <c r="N136" s="507"/>
      <c r="O136" s="507"/>
      <c r="P136" s="507"/>
      <c r="Q136" s="507"/>
      <c r="R136" s="507"/>
      <c r="S136" s="508"/>
      <c r="T136" s="16"/>
      <c r="V136" s="15"/>
      <c r="W136" s="504" t="s">
        <v>413</v>
      </c>
      <c r="X136" s="16"/>
    </row>
    <row r="137" spans="7:24" ht="20.100000000000001" customHeight="1" thickBot="1" x14ac:dyDescent="0.25">
      <c r="G137" s="15"/>
      <c r="H137" s="165"/>
      <c r="I137" s="204"/>
      <c r="J137" s="204"/>
      <c r="K137" s="505"/>
      <c r="L137" s="219" t="s">
        <v>41</v>
      </c>
      <c r="M137" s="307" t="s">
        <v>42</v>
      </c>
      <c r="N137" s="307" t="s">
        <v>43</v>
      </c>
      <c r="O137" s="308" t="s">
        <v>44</v>
      </c>
      <c r="P137" s="308" t="s">
        <v>45</v>
      </c>
      <c r="Q137" s="308" t="s">
        <v>46</v>
      </c>
      <c r="R137" s="307" t="s">
        <v>47</v>
      </c>
      <c r="S137" s="309" t="s">
        <v>48</v>
      </c>
      <c r="T137" s="16"/>
      <c r="V137" s="15"/>
      <c r="W137" s="505"/>
      <c r="X137" s="16"/>
    </row>
    <row r="138" spans="7:24" ht="20.100000000000001" customHeight="1" x14ac:dyDescent="0.2">
      <c r="G138" s="15"/>
      <c r="H138" s="165"/>
      <c r="I138" s="204"/>
      <c r="J138" s="204"/>
      <c r="K138" s="177" t="s">
        <v>0</v>
      </c>
      <c r="L138" s="297">
        <f>IF(L125="","",L125*'PR details'!$G4)</f>
        <v>1.4918083915830227</v>
      </c>
      <c r="M138" s="280">
        <f>IF(M125="","",M125*'PR details'!$G4)</f>
        <v>5.6212173487313749E-2</v>
      </c>
      <c r="N138" s="280">
        <f>IF(N125="","",N125*'PR details'!$G4)</f>
        <v>6.1728369162393424</v>
      </c>
      <c r="O138" s="280">
        <f>IF(O125="","",O125*'PR details'!$G4)</f>
        <v>3.9583568653199892</v>
      </c>
      <c r="P138" s="280">
        <f>IF(P125="","",P125*'PR details'!$G4)</f>
        <v>4.2549116921060615E-2</v>
      </c>
      <c r="Q138" s="280">
        <f>IF(Q125="","",Q125*'PR details'!$G4)</f>
        <v>2.2897075790236494</v>
      </c>
      <c r="R138" s="280">
        <f>IF(R125="","",R125*'PR details'!$G4)</f>
        <v>12.226854441254039</v>
      </c>
      <c r="S138" s="310">
        <f>IF(S125="","",S125*'PR details'!$G4)</f>
        <v>17.620108840131998</v>
      </c>
      <c r="T138" s="16"/>
      <c r="V138" s="15"/>
      <c r="W138" s="178">
        <f>IF(W125="","",W125*'PR details'!$G4)</f>
        <v>5.5056406419894257</v>
      </c>
      <c r="X138" s="16"/>
    </row>
    <row r="139" spans="7:24" ht="20.100000000000001" customHeight="1" x14ac:dyDescent="0.2">
      <c r="G139" s="15"/>
      <c r="H139" s="165"/>
      <c r="I139" s="204"/>
      <c r="J139" s="204"/>
      <c r="K139" s="178" t="s">
        <v>1</v>
      </c>
      <c r="L139" s="127" t="str">
        <f>IF(L126="","",L126*'PR details'!$G5)</f>
        <v/>
      </c>
      <c r="M139" s="284" t="str">
        <f>IF(M126="","",M126*'PR details'!$G5)</f>
        <v/>
      </c>
      <c r="N139" s="284" t="str">
        <f>IF(N126="","",N126*'PR details'!$G5)</f>
        <v/>
      </c>
      <c r="O139" s="284" t="str">
        <f>IF(O126="","",O126*'PR details'!$G5)</f>
        <v/>
      </c>
      <c r="P139" s="284" t="str">
        <f>IF(P126="","",P126*'PR details'!$G5)</f>
        <v/>
      </c>
      <c r="Q139" s="284" t="str">
        <f>IF(Q126="","",Q126*'PR details'!$G5)</f>
        <v/>
      </c>
      <c r="R139" s="284" t="str">
        <f>IF(R126="","",R126*'PR details'!$G5)</f>
        <v/>
      </c>
      <c r="S139" s="311" t="str">
        <f>IF(S126="","",S126*'PR details'!$G5)</f>
        <v/>
      </c>
      <c r="T139" s="16"/>
      <c r="V139" s="15"/>
      <c r="W139" s="178" t="str">
        <f>IF(W126="","",W126*'PR details'!$G5)</f>
        <v/>
      </c>
      <c r="X139" s="16"/>
    </row>
    <row r="140" spans="7:24" ht="20.100000000000001" customHeight="1" x14ac:dyDescent="0.2">
      <c r="G140" s="15"/>
      <c r="H140" s="165"/>
      <c r="I140" s="204"/>
      <c r="J140" s="204"/>
      <c r="K140" s="178" t="s">
        <v>2</v>
      </c>
      <c r="L140" s="127" t="str">
        <f>IF(L127="","",L127*'PR details'!$G6)</f>
        <v/>
      </c>
      <c r="M140" s="284" t="str">
        <f>IF(M127="","",M127*'PR details'!$G6)</f>
        <v/>
      </c>
      <c r="N140" s="284" t="str">
        <f>IF(N127="","",N127*'PR details'!$G6)</f>
        <v/>
      </c>
      <c r="O140" s="284" t="str">
        <f>IF(O127="","",O127*'PR details'!$G6)</f>
        <v/>
      </c>
      <c r="P140" s="284" t="str">
        <f>IF(P127="","",P127*'PR details'!$G6)</f>
        <v/>
      </c>
      <c r="Q140" s="284" t="str">
        <f>IF(Q127="","",Q127*'PR details'!$G6)</f>
        <v/>
      </c>
      <c r="R140" s="284" t="str">
        <f>IF(R127="","",R127*'PR details'!$G6)</f>
        <v/>
      </c>
      <c r="S140" s="311" t="str">
        <f>IF(S127="","",S127*'PR details'!$G6)</f>
        <v/>
      </c>
      <c r="T140" s="16"/>
      <c r="V140" s="15"/>
      <c r="W140" s="178" t="str">
        <f>IF(W127="","",W127*'PR details'!$G6)</f>
        <v/>
      </c>
      <c r="X140" s="16"/>
    </row>
    <row r="141" spans="7:24" ht="20.100000000000001" customHeight="1" x14ac:dyDescent="0.2">
      <c r="G141" s="15"/>
      <c r="H141" s="165"/>
      <c r="I141" s="204"/>
      <c r="J141" s="204"/>
      <c r="K141" s="178" t="s">
        <v>4</v>
      </c>
      <c r="L141" s="127" t="str">
        <f>IF(L128="","",L128*'PR details'!$G7)</f>
        <v/>
      </c>
      <c r="M141" s="284" t="str">
        <f>IF(M128="","",M128*'PR details'!$G7)</f>
        <v/>
      </c>
      <c r="N141" s="284" t="str">
        <f>IF(N128="","",N128*'PR details'!$G7)</f>
        <v/>
      </c>
      <c r="O141" s="284" t="str">
        <f>IF(O128="","",O128*'PR details'!$G7)</f>
        <v/>
      </c>
      <c r="P141" s="284" t="str">
        <f>IF(P128="","",P128*'PR details'!$G7)</f>
        <v/>
      </c>
      <c r="Q141" s="284" t="str">
        <f>IF(Q128="","",Q128*'PR details'!$G7)</f>
        <v/>
      </c>
      <c r="R141" s="284" t="str">
        <f>IF(R128="","",R128*'PR details'!$G7)</f>
        <v/>
      </c>
      <c r="S141" s="311" t="str">
        <f>IF(S128="","",S128*'PR details'!$G7)</f>
        <v/>
      </c>
      <c r="T141" s="16"/>
      <c r="V141" s="15"/>
      <c r="W141" s="178" t="str">
        <f>IF(W128="","",W128*'PR details'!$G7)</f>
        <v/>
      </c>
      <c r="X141" s="16"/>
    </row>
    <row r="142" spans="7:24" ht="20.100000000000001" customHeight="1" x14ac:dyDescent="0.2">
      <c r="G142" s="15"/>
      <c r="H142" s="165"/>
      <c r="I142" s="204"/>
      <c r="J142" s="204"/>
      <c r="K142" s="178" t="s">
        <v>5</v>
      </c>
      <c r="L142" s="127" t="str">
        <f>IF(L129="","",L129*'PR details'!$G8)</f>
        <v/>
      </c>
      <c r="M142" s="284" t="str">
        <f>IF(M129="","",M129*'PR details'!$G8)</f>
        <v/>
      </c>
      <c r="N142" s="284" t="str">
        <f>IF(N129="","",N129*'PR details'!$G8)</f>
        <v/>
      </c>
      <c r="O142" s="284" t="str">
        <f>IF(O129="","",O129*'PR details'!$G8)</f>
        <v/>
      </c>
      <c r="P142" s="284" t="str">
        <f>IF(P129="","",P129*'PR details'!$G8)</f>
        <v/>
      </c>
      <c r="Q142" s="284" t="str">
        <f>IF(Q129="","",Q129*'PR details'!$G8)</f>
        <v/>
      </c>
      <c r="R142" s="284" t="str">
        <f>IF(R129="","",R129*'PR details'!$G8)</f>
        <v/>
      </c>
      <c r="S142" s="311" t="str">
        <f>IF(S129="","",S129*'PR details'!$G8)</f>
        <v/>
      </c>
      <c r="T142" s="16"/>
      <c r="V142" s="15"/>
      <c r="W142" s="178" t="str">
        <f>IF(W129="","",W129*'PR details'!$G8)</f>
        <v/>
      </c>
      <c r="X142" s="16"/>
    </row>
    <row r="143" spans="7:24" ht="20.100000000000001" customHeight="1" thickBot="1" x14ac:dyDescent="0.25">
      <c r="G143" s="15"/>
      <c r="H143" s="115"/>
      <c r="I143" s="242"/>
      <c r="J143" s="242"/>
      <c r="K143" s="179" t="s">
        <v>6</v>
      </c>
      <c r="L143" s="128" t="str">
        <f>IF(L130="","",L130*'PR details'!$G9)</f>
        <v/>
      </c>
      <c r="M143" s="284" t="str">
        <f>IF(M130="","",M130*'PR details'!$G9)</f>
        <v/>
      </c>
      <c r="N143" s="284" t="str">
        <f>IF(N130="","",N130*'PR details'!$G9)</f>
        <v/>
      </c>
      <c r="O143" s="284" t="str">
        <f>IF(O130="","",O130*'PR details'!$G9)</f>
        <v/>
      </c>
      <c r="P143" s="284" t="str">
        <f>IF(P130="","",P130*'PR details'!$G9)</f>
        <v/>
      </c>
      <c r="Q143" s="284" t="str">
        <f>IF(Q130="","",Q130*'PR details'!$G9)</f>
        <v/>
      </c>
      <c r="R143" s="284" t="str">
        <f>IF(R130="","",R130*'PR details'!$G9)</f>
        <v/>
      </c>
      <c r="S143" s="311" t="str">
        <f>IF(S130="","",S130*'PR details'!$G9)</f>
        <v/>
      </c>
      <c r="T143" s="16"/>
      <c r="V143" s="15"/>
      <c r="W143" s="178" t="str">
        <f>IF(W130="","",W130*'PR details'!$G9)</f>
        <v/>
      </c>
      <c r="X143" s="16"/>
    </row>
    <row r="144" spans="7:24" ht="20.100000000000001" customHeight="1" thickBot="1" x14ac:dyDescent="0.25">
      <c r="G144" s="20"/>
      <c r="H144" s="54"/>
      <c r="I144" s="54"/>
      <c r="J144" s="54"/>
      <c r="K144" s="54"/>
      <c r="L144" s="300"/>
      <c r="M144" s="300"/>
      <c r="N144" s="300"/>
      <c r="O144" s="300"/>
      <c r="P144" s="300"/>
      <c r="Q144" s="300"/>
      <c r="R144" s="300"/>
      <c r="S144" s="300"/>
      <c r="T144" s="18"/>
      <c r="V144" s="20"/>
      <c r="W144" s="17"/>
      <c r="X144" s="18"/>
    </row>
    <row r="145" spans="7:24" ht="20.100000000000001" customHeight="1" x14ac:dyDescent="0.2"/>
    <row r="146" spans="7:24" ht="20.100000000000001" customHeight="1" x14ac:dyDescent="0.2"/>
    <row r="147" spans="7:24" ht="20.100000000000001" customHeight="1" thickBot="1" x14ac:dyDescent="0.25">
      <c r="H147" s="38" t="s">
        <v>393</v>
      </c>
    </row>
    <row r="148" spans="7:24" ht="20.100000000000001" customHeight="1" thickBot="1" x14ac:dyDescent="0.25">
      <c r="G148" s="12"/>
      <c r="H148" s="13"/>
      <c r="I148" s="13"/>
      <c r="J148" s="13"/>
      <c r="K148" s="13"/>
      <c r="L148" s="146"/>
      <c r="M148" s="146"/>
      <c r="N148" s="146"/>
      <c r="O148" s="146"/>
      <c r="P148" s="306"/>
      <c r="Q148" s="146"/>
      <c r="R148" s="146"/>
      <c r="S148" s="146"/>
      <c r="T148" s="14"/>
      <c r="V148" s="12"/>
      <c r="W148" s="13"/>
      <c r="X148" s="14"/>
    </row>
    <row r="149" spans="7:24" ht="20.100000000000001" customHeight="1" x14ac:dyDescent="0.2">
      <c r="G149" s="15"/>
      <c r="H149" s="113"/>
      <c r="I149" s="114"/>
      <c r="J149" s="114"/>
      <c r="K149" s="111"/>
      <c r="L149" s="506" t="s">
        <v>318</v>
      </c>
      <c r="M149" s="507"/>
      <c r="N149" s="507"/>
      <c r="O149" s="507"/>
      <c r="P149" s="507"/>
      <c r="Q149" s="507"/>
      <c r="R149" s="507"/>
      <c r="S149" s="508"/>
      <c r="T149" s="16"/>
      <c r="V149" s="15"/>
      <c r="W149" s="504" t="s">
        <v>413</v>
      </c>
      <c r="X149" s="16"/>
    </row>
    <row r="150" spans="7:24" ht="20.100000000000001" customHeight="1" thickBot="1" x14ac:dyDescent="0.25">
      <c r="G150" s="15"/>
      <c r="H150" s="165"/>
      <c r="I150" s="204"/>
      <c r="J150" s="204"/>
      <c r="K150" s="166"/>
      <c r="L150" s="219" t="s">
        <v>41</v>
      </c>
      <c r="M150" s="307" t="s">
        <v>42</v>
      </c>
      <c r="N150" s="307" t="s">
        <v>43</v>
      </c>
      <c r="O150" s="308" t="s">
        <v>44</v>
      </c>
      <c r="P150" s="308" t="s">
        <v>45</v>
      </c>
      <c r="Q150" s="308" t="s">
        <v>46</v>
      </c>
      <c r="R150" s="307" t="s">
        <v>47</v>
      </c>
      <c r="S150" s="309" t="s">
        <v>48</v>
      </c>
      <c r="T150" s="16"/>
      <c r="V150" s="15"/>
      <c r="W150" s="505"/>
      <c r="X150" s="16"/>
    </row>
    <row r="151" spans="7:24" ht="20.100000000000001" customHeight="1" thickBot="1" x14ac:dyDescent="0.25">
      <c r="G151" s="15"/>
      <c r="H151" s="115"/>
      <c r="I151" s="242"/>
      <c r="J151" s="242"/>
      <c r="K151" s="112"/>
      <c r="L151" s="297">
        <f t="shared" ref="L151:S151" si="82">IF(COUNT(L138:L143)&lt;1,"",SUM(L138:L143))</f>
        <v>1.4918083915830227</v>
      </c>
      <c r="M151" s="280">
        <f t="shared" si="82"/>
        <v>5.6212173487313749E-2</v>
      </c>
      <c r="N151" s="280">
        <f t="shared" si="82"/>
        <v>6.1728369162393424</v>
      </c>
      <c r="O151" s="280">
        <f t="shared" si="82"/>
        <v>3.9583568653199892</v>
      </c>
      <c r="P151" s="280">
        <f t="shared" si="82"/>
        <v>4.2549116921060615E-2</v>
      </c>
      <c r="Q151" s="280">
        <f t="shared" si="82"/>
        <v>2.2897075790236494</v>
      </c>
      <c r="R151" s="280">
        <f t="shared" si="82"/>
        <v>12.226854441254039</v>
      </c>
      <c r="S151" s="310">
        <f t="shared" si="82"/>
        <v>17.620108840131998</v>
      </c>
      <c r="T151" s="16"/>
      <c r="V151" s="15"/>
      <c r="W151" s="179">
        <f t="shared" ref="W151" si="83">IF(COUNT(W138:W143)&lt;1,"",SUM(W138:W143))</f>
        <v>5.5056406419894257</v>
      </c>
      <c r="X151" s="16"/>
    </row>
    <row r="152" spans="7:24" ht="20.100000000000001" customHeight="1" thickBot="1" x14ac:dyDescent="0.25">
      <c r="G152" s="20"/>
      <c r="H152" s="54"/>
      <c r="I152" s="54"/>
      <c r="J152" s="54"/>
      <c r="K152" s="54"/>
      <c r="L152" s="300"/>
      <c r="M152" s="300"/>
      <c r="N152" s="300"/>
      <c r="O152" s="300"/>
      <c r="P152" s="300"/>
      <c r="Q152" s="300"/>
      <c r="R152" s="300"/>
      <c r="S152" s="300"/>
      <c r="T152" s="18"/>
      <c r="V152" s="20"/>
      <c r="W152" s="17"/>
      <c r="X152" s="18"/>
    </row>
    <row r="153" spans="7:24" ht="20.100000000000001" customHeight="1" x14ac:dyDescent="0.2"/>
    <row r="154" spans="7:24" ht="20.100000000000001" customHeight="1" x14ac:dyDescent="0.2"/>
    <row r="155" spans="7:24" ht="20.100000000000001" customHeight="1" x14ac:dyDescent="0.2">
      <c r="O155" s="305"/>
      <c r="P155" s="145"/>
    </row>
    <row r="156" spans="7:24" ht="20.100000000000001" customHeight="1" x14ac:dyDescent="0.2">
      <c r="O156" s="305"/>
      <c r="P156" s="145"/>
    </row>
    <row r="157" spans="7:24" ht="20.100000000000001" customHeight="1" x14ac:dyDescent="0.2">
      <c r="O157" s="305"/>
      <c r="P157" s="145"/>
    </row>
    <row r="158" spans="7:24" ht="20.100000000000001" customHeight="1" x14ac:dyDescent="0.2">
      <c r="O158" s="305"/>
      <c r="P158" s="145"/>
    </row>
    <row r="159" spans="7:24" ht="20.100000000000001" customHeight="1" x14ac:dyDescent="0.2">
      <c r="O159" s="305"/>
      <c r="P159" s="145"/>
    </row>
    <row r="160" spans="7:24" ht="20.100000000000001" customHeight="1" x14ac:dyDescent="0.2">
      <c r="O160" s="305"/>
      <c r="P160" s="145"/>
    </row>
    <row r="161" spans="15:16" ht="20.100000000000001" customHeight="1" x14ac:dyDescent="0.2">
      <c r="O161" s="305"/>
      <c r="P161" s="145"/>
    </row>
    <row r="162" spans="15:16" ht="20.100000000000001" customHeight="1" x14ac:dyDescent="0.2"/>
    <row r="163" spans="15:16" ht="20.100000000000001" customHeight="1" x14ac:dyDescent="0.2"/>
    <row r="164" spans="15:16" ht="20.100000000000001" customHeight="1" x14ac:dyDescent="0.2"/>
    <row r="165" spans="15:16" ht="20.100000000000001" customHeight="1" x14ac:dyDescent="0.2"/>
    <row r="166" spans="15:16" ht="20.100000000000001" customHeight="1" x14ac:dyDescent="0.2"/>
    <row r="167" spans="15:16" ht="20.100000000000001" customHeight="1" x14ac:dyDescent="0.2"/>
    <row r="168" spans="15:16" ht="20.100000000000001" customHeight="1" x14ac:dyDescent="0.2"/>
    <row r="169" spans="15:16" ht="20.100000000000001" customHeight="1" x14ac:dyDescent="0.2"/>
    <row r="170" spans="15:16" ht="20.100000000000001" customHeight="1" x14ac:dyDescent="0.2"/>
    <row r="171" spans="15:16" ht="20.100000000000001" customHeight="1" x14ac:dyDescent="0.2"/>
    <row r="172" spans="15:16" ht="20.100000000000001" customHeight="1" x14ac:dyDescent="0.2"/>
    <row r="173" spans="15:16" ht="20.100000000000001" customHeight="1" x14ac:dyDescent="0.2"/>
    <row r="174" spans="15:16" ht="20.100000000000001" customHeight="1" x14ac:dyDescent="0.2"/>
    <row r="175" spans="15:16" ht="20.100000000000001" customHeight="1" x14ac:dyDescent="0.2"/>
    <row r="176" spans="15:1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</sheetData>
  <sheetProtection password="D3E8" sheet="1" objects="1" scenarios="1"/>
  <mergeCells count="25">
    <mergeCell ref="L149:S149"/>
    <mergeCell ref="K136:K137"/>
    <mergeCell ref="L136:S136"/>
    <mergeCell ref="L123:S123"/>
    <mergeCell ref="H85:H86"/>
    <mergeCell ref="I85:I86"/>
    <mergeCell ref="J85:J86"/>
    <mergeCell ref="K85:K86"/>
    <mergeCell ref="L85:S85"/>
    <mergeCell ref="H6:H7"/>
    <mergeCell ref="I6:I7"/>
    <mergeCell ref="J6:J7"/>
    <mergeCell ref="K6:K7"/>
    <mergeCell ref="L6:S6"/>
    <mergeCell ref="H47:H48"/>
    <mergeCell ref="I47:I48"/>
    <mergeCell ref="J47:J48"/>
    <mergeCell ref="K47:K48"/>
    <mergeCell ref="L47:S47"/>
    <mergeCell ref="W85:W86"/>
    <mergeCell ref="W123:W124"/>
    <mergeCell ref="W136:W137"/>
    <mergeCell ref="W149:W150"/>
    <mergeCell ref="W6:W7"/>
    <mergeCell ref="W47:W48"/>
  </mergeCells>
  <conditionalFormatting sqref="L9:L38">
    <cfRule type="cellIs" dxfId="57" priority="40" stopIfTrue="1" operator="greaterThanOrEqual">
      <formula>$L$41</formula>
    </cfRule>
    <cfRule type="cellIs" dxfId="56" priority="95" stopIfTrue="1" operator="greaterThanOrEqual">
      <formula>$L$40</formula>
    </cfRule>
  </conditionalFormatting>
  <conditionalFormatting sqref="M8:M38">
    <cfRule type="cellIs" dxfId="55" priority="38" stopIfTrue="1" operator="greaterThanOrEqual">
      <formula>$M$41</formula>
    </cfRule>
    <cfRule type="cellIs" dxfId="54" priority="39" stopIfTrue="1" operator="greaterThanOrEqual">
      <formula>$M$40</formula>
    </cfRule>
  </conditionalFormatting>
  <conditionalFormatting sqref="N8:N38">
    <cfRule type="cellIs" dxfId="53" priority="36" stopIfTrue="1" operator="greaterThanOrEqual">
      <formula>$N$41</formula>
    </cfRule>
    <cfRule type="cellIs" dxfId="52" priority="37" stopIfTrue="1" operator="greaterThanOrEqual">
      <formula>$N$40</formula>
    </cfRule>
  </conditionalFormatting>
  <conditionalFormatting sqref="O8:O38">
    <cfRule type="cellIs" dxfId="51" priority="34" stopIfTrue="1" operator="greaterThanOrEqual">
      <formula>$O$41</formula>
    </cfRule>
    <cfRule type="cellIs" dxfId="50" priority="35" stopIfTrue="1" operator="greaterThanOrEqual">
      <formula>$O$40</formula>
    </cfRule>
  </conditionalFormatting>
  <conditionalFormatting sqref="P8:P38">
    <cfRule type="cellIs" dxfId="49" priority="32" stopIfTrue="1" operator="greaterThanOrEqual">
      <formula>$P$41</formula>
    </cfRule>
    <cfRule type="cellIs" dxfId="48" priority="33" stopIfTrue="1" operator="greaterThanOrEqual">
      <formula>$P$40</formula>
    </cfRule>
  </conditionalFormatting>
  <conditionalFormatting sqref="Q8:Q38">
    <cfRule type="cellIs" dxfId="47" priority="30" stopIfTrue="1" operator="greaterThanOrEqual">
      <formula>$Q$41</formula>
    </cfRule>
    <cfRule type="cellIs" dxfId="46" priority="31" stopIfTrue="1" operator="greaterThanOrEqual">
      <formula>$Q$40</formula>
    </cfRule>
  </conditionalFormatting>
  <conditionalFormatting sqref="S8:S38">
    <cfRule type="cellIs" dxfId="45" priority="26" stopIfTrue="1" operator="greaterThanOrEqual">
      <formula>$S$41</formula>
    </cfRule>
    <cfRule type="cellIs" dxfId="44" priority="27" stopIfTrue="1" operator="greaterThanOrEqual">
      <formula>$S$40</formula>
    </cfRule>
  </conditionalFormatting>
  <conditionalFormatting sqref="R8:R38">
    <cfRule type="cellIs" dxfId="43" priority="28" stopIfTrue="1" operator="greaterThanOrEqual">
      <formula>$R$41</formula>
    </cfRule>
    <cfRule type="cellIs" dxfId="42" priority="29" stopIfTrue="1" operator="greaterThanOrEqual">
      <formula>$R$40</formula>
    </cfRule>
  </conditionalFormatting>
  <conditionalFormatting sqref="L8:S38">
    <cfRule type="cellIs" dxfId="41" priority="24" stopIfTrue="1" operator="equal">
      <formula>"ERROR"</formula>
    </cfRule>
    <cfRule type="cellIs" priority="25" stopIfTrue="1" operator="equal">
      <formula>""</formula>
    </cfRule>
  </conditionalFormatting>
  <conditionalFormatting sqref="J8:J37">
    <cfRule type="cellIs" dxfId="40" priority="1" stopIfTrue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B1:M39"/>
  <sheetViews>
    <sheetView zoomScale="70" zoomScaleNormal="70" workbookViewId="0">
      <selection activeCell="I8" sqref="I8:I32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25.77734375" style="11" customWidth="1"/>
    <col min="5" max="5" width="2.88671875" style="11" customWidth="1"/>
    <col min="6" max="6" width="15.88671875" style="11" customWidth="1"/>
    <col min="7" max="7" width="3.21875" style="11" customWidth="1"/>
    <col min="8" max="10" width="14.6640625" style="11" customWidth="1"/>
    <col min="11" max="12" width="24.6640625" style="11" customWidth="1"/>
    <col min="13" max="13" width="2.88671875" style="11" customWidth="1"/>
    <col min="14" max="16384" width="8.88671875" style="11"/>
  </cols>
  <sheetData>
    <row r="1" spans="2:13" ht="12" customHeight="1" x14ac:dyDescent="0.2"/>
    <row r="2" spans="2:13" ht="20.100000000000001" customHeight="1" x14ac:dyDescent="0.2">
      <c r="B2" s="37" t="s">
        <v>89</v>
      </c>
    </row>
    <row r="3" spans="2:13" ht="20.100000000000001" customHeight="1" x14ac:dyDescent="0.2">
      <c r="B3" s="37"/>
    </row>
    <row r="4" spans="2:13" ht="20.100000000000001" customHeight="1" thickBot="1" x14ac:dyDescent="0.25">
      <c r="B4" s="22" t="s">
        <v>40</v>
      </c>
      <c r="H4" s="38" t="s">
        <v>375</v>
      </c>
    </row>
    <row r="5" spans="2:13" ht="20.100000000000001" customHeight="1" thickBot="1" x14ac:dyDescent="0.25">
      <c r="B5" s="23" t="s">
        <v>90</v>
      </c>
      <c r="G5" s="12"/>
      <c r="H5" s="13"/>
      <c r="I5" s="13"/>
      <c r="J5" s="13"/>
      <c r="K5" s="13"/>
      <c r="L5" s="13"/>
      <c r="M5" s="14"/>
    </row>
    <row r="6" spans="2:13" ht="20.100000000000001" customHeight="1" thickBot="1" x14ac:dyDescent="0.25">
      <c r="B6" s="23" t="s">
        <v>85</v>
      </c>
      <c r="G6" s="15"/>
      <c r="H6" s="502" t="s">
        <v>38</v>
      </c>
      <c r="I6" s="476" t="s">
        <v>52</v>
      </c>
      <c r="J6" s="500" t="s">
        <v>63</v>
      </c>
      <c r="K6" s="509" t="s">
        <v>410</v>
      </c>
      <c r="L6" s="510"/>
      <c r="M6" s="16"/>
    </row>
    <row r="7" spans="2:13" ht="34.5" customHeight="1" thickBot="1" x14ac:dyDescent="0.25">
      <c r="B7" s="23" t="s">
        <v>86</v>
      </c>
      <c r="G7" s="15"/>
      <c r="H7" s="503"/>
      <c r="I7" s="478"/>
      <c r="J7" s="501"/>
      <c r="K7" s="21" t="s">
        <v>50</v>
      </c>
      <c r="L7" s="19" t="s">
        <v>49</v>
      </c>
      <c r="M7" s="16"/>
    </row>
    <row r="8" spans="2:13" ht="20.100000000000001" customHeight="1" x14ac:dyDescent="0.2">
      <c r="B8" s="23" t="s">
        <v>381</v>
      </c>
      <c r="G8" s="15"/>
      <c r="H8" s="282" t="s">
        <v>453</v>
      </c>
      <c r="I8" s="281" t="s">
        <v>0</v>
      </c>
      <c r="J8" s="281">
        <v>1</v>
      </c>
      <c r="K8" s="283">
        <v>2.5512850415233216E-2</v>
      </c>
      <c r="L8" s="292">
        <v>2.3096562667048456E-2</v>
      </c>
      <c r="M8" s="16"/>
    </row>
    <row r="9" spans="2:13" ht="20.100000000000001" customHeight="1" x14ac:dyDescent="0.2">
      <c r="B9" s="23" t="s">
        <v>382</v>
      </c>
      <c r="G9" s="15"/>
      <c r="H9" s="285" t="s">
        <v>454</v>
      </c>
      <c r="I9" s="278" t="s">
        <v>0</v>
      </c>
      <c r="J9" s="278">
        <v>2</v>
      </c>
      <c r="K9" s="263">
        <v>1.6444520362599555E-2</v>
      </c>
      <c r="L9" s="293">
        <v>2.5211571070815154E-2</v>
      </c>
      <c r="M9" s="16"/>
    </row>
    <row r="10" spans="2:13" ht="20.100000000000001" customHeight="1" x14ac:dyDescent="0.2">
      <c r="B10" s="23" t="s">
        <v>389</v>
      </c>
      <c r="G10" s="15"/>
      <c r="H10" s="285" t="s">
        <v>455</v>
      </c>
      <c r="I10" s="278" t="s">
        <v>0</v>
      </c>
      <c r="J10" s="278">
        <v>3</v>
      </c>
      <c r="K10" s="263">
        <v>2.6126785842991409E-2</v>
      </c>
      <c r="L10" s="293">
        <v>2.2639829830479158E-2</v>
      </c>
      <c r="M10" s="16"/>
    </row>
    <row r="11" spans="2:13" ht="20.100000000000001" customHeight="1" x14ac:dyDescent="0.2">
      <c r="B11" s="23" t="s">
        <v>380</v>
      </c>
      <c r="G11" s="15"/>
      <c r="H11" s="285" t="s">
        <v>456</v>
      </c>
      <c r="I11" s="278" t="s">
        <v>0</v>
      </c>
      <c r="J11" s="278">
        <v>4</v>
      </c>
      <c r="K11" s="263">
        <v>2.8928497972574269E-2</v>
      </c>
      <c r="L11" s="293">
        <v>1.2960621967658636E-2</v>
      </c>
      <c r="M11" s="16"/>
    </row>
    <row r="12" spans="2:13" ht="20.100000000000001" customHeight="1" x14ac:dyDescent="0.2">
      <c r="G12" s="15"/>
      <c r="H12" s="285" t="s">
        <v>457</v>
      </c>
      <c r="I12" s="278" t="s">
        <v>0</v>
      </c>
      <c r="J12" s="278">
        <v>5</v>
      </c>
      <c r="K12" s="263">
        <v>1.7132242068118583E-2</v>
      </c>
      <c r="L12" s="293">
        <v>3.5365659344929974E-2</v>
      </c>
      <c r="M12" s="16"/>
    </row>
    <row r="13" spans="2:13" ht="20.100000000000001" customHeight="1" thickBot="1" x14ac:dyDescent="0.25">
      <c r="B13" s="22" t="s">
        <v>54</v>
      </c>
      <c r="G13" s="15"/>
      <c r="H13" s="285" t="s">
        <v>458</v>
      </c>
      <c r="I13" s="278" t="s">
        <v>0</v>
      </c>
      <c r="J13" s="278">
        <v>6</v>
      </c>
      <c r="K13" s="263" t="s">
        <v>478</v>
      </c>
      <c r="L13" s="293" t="s">
        <v>478</v>
      </c>
      <c r="M13" s="16"/>
    </row>
    <row r="14" spans="2:13" ht="20.100000000000001" customHeight="1" thickBot="1" x14ac:dyDescent="0.25">
      <c r="B14" s="12"/>
      <c r="C14" s="13"/>
      <c r="D14" s="13"/>
      <c r="E14" s="14"/>
      <c r="G14" s="15"/>
      <c r="H14" s="285" t="s">
        <v>459</v>
      </c>
      <c r="I14" s="278" t="s">
        <v>0</v>
      </c>
      <c r="J14" s="278">
        <v>7</v>
      </c>
      <c r="K14" s="263">
        <v>8.4447873971226738E-3</v>
      </c>
      <c r="L14" s="293">
        <v>3.2252324193620063E-2</v>
      </c>
      <c r="M14" s="16"/>
    </row>
    <row r="15" spans="2:13" ht="20.100000000000001" customHeight="1" x14ac:dyDescent="0.2">
      <c r="B15" s="15"/>
      <c r="C15" s="45" t="s">
        <v>55</v>
      </c>
      <c r="D15" s="57" t="s">
        <v>452</v>
      </c>
      <c r="E15" s="16"/>
      <c r="G15" s="15"/>
      <c r="H15" s="285" t="s">
        <v>460</v>
      </c>
      <c r="I15" s="278" t="s">
        <v>0</v>
      </c>
      <c r="J15" s="278">
        <v>8</v>
      </c>
      <c r="K15" s="263">
        <v>9.9226938419437055E-3</v>
      </c>
      <c r="L15" s="293">
        <v>6.6162915194602115E-2</v>
      </c>
      <c r="M15" s="16"/>
    </row>
    <row r="16" spans="2:13" ht="20.100000000000001" customHeight="1" thickBot="1" x14ac:dyDescent="0.25">
      <c r="B16" s="15"/>
      <c r="C16" s="46" t="s">
        <v>56</v>
      </c>
      <c r="D16" s="81">
        <v>42214</v>
      </c>
      <c r="E16" s="16"/>
      <c r="G16" s="15"/>
      <c r="H16" s="285" t="s">
        <v>461</v>
      </c>
      <c r="I16" s="278" t="s">
        <v>0</v>
      </c>
      <c r="J16" s="278">
        <v>9</v>
      </c>
      <c r="K16" s="263">
        <v>2.2354620722283558E-2</v>
      </c>
      <c r="L16" s="293">
        <v>0.12854979991326293</v>
      </c>
      <c r="M16" s="16"/>
    </row>
    <row r="17" spans="2:13" ht="20.100000000000001" customHeight="1" thickBot="1" x14ac:dyDescent="0.25">
      <c r="B17" s="20"/>
      <c r="C17" s="17"/>
      <c r="D17" s="17"/>
      <c r="E17" s="18"/>
      <c r="G17" s="15"/>
      <c r="H17" s="285" t="s">
        <v>462</v>
      </c>
      <c r="I17" s="278" t="s">
        <v>0</v>
      </c>
      <c r="J17" s="278">
        <v>10</v>
      </c>
      <c r="K17" s="263">
        <v>1.2532533198709022E-2</v>
      </c>
      <c r="L17" s="293">
        <v>6.4138797225755009E-2</v>
      </c>
      <c r="M17" s="16"/>
    </row>
    <row r="18" spans="2:13" ht="20.100000000000001" customHeight="1" x14ac:dyDescent="0.2">
      <c r="G18" s="15"/>
      <c r="H18" s="285" t="s">
        <v>463</v>
      </c>
      <c r="I18" s="278" t="s">
        <v>0</v>
      </c>
      <c r="J18" s="278">
        <v>11</v>
      </c>
      <c r="K18" s="263">
        <v>5.2950623322415083E-3</v>
      </c>
      <c r="L18" s="293">
        <v>1.9473006228835223E-2</v>
      </c>
      <c r="M18" s="16"/>
    </row>
    <row r="19" spans="2:13" ht="20.100000000000001" customHeight="1" x14ac:dyDescent="0.2">
      <c r="G19" s="15"/>
      <c r="H19" s="285" t="s">
        <v>464</v>
      </c>
      <c r="I19" s="278" t="s">
        <v>0</v>
      </c>
      <c r="J19" s="278">
        <v>12</v>
      </c>
      <c r="K19" s="263" t="s">
        <v>478</v>
      </c>
      <c r="L19" s="293">
        <v>4.8563558780405275E-2</v>
      </c>
      <c r="M19" s="16"/>
    </row>
    <row r="20" spans="2:13" ht="20.100000000000001" customHeight="1" x14ac:dyDescent="0.2">
      <c r="G20" s="15"/>
      <c r="H20" s="285" t="s">
        <v>465</v>
      </c>
      <c r="I20" s="278" t="s">
        <v>0</v>
      </c>
      <c r="J20" s="278">
        <v>13</v>
      </c>
      <c r="K20" s="263" t="s">
        <v>478</v>
      </c>
      <c r="L20" s="293">
        <v>2.9864960380948033E-2</v>
      </c>
      <c r="M20" s="16"/>
    </row>
    <row r="21" spans="2:13" ht="20.100000000000001" customHeight="1" x14ac:dyDescent="0.2">
      <c r="G21" s="15"/>
      <c r="H21" s="285" t="s">
        <v>466</v>
      </c>
      <c r="I21" s="278" t="s">
        <v>0</v>
      </c>
      <c r="J21" s="278">
        <v>14</v>
      </c>
      <c r="K21" s="263" t="s">
        <v>478</v>
      </c>
      <c r="L21" s="293">
        <v>1.8431173258314903E-2</v>
      </c>
      <c r="M21" s="16"/>
    </row>
    <row r="22" spans="2:13" ht="20.100000000000001" customHeight="1" x14ac:dyDescent="0.2">
      <c r="G22" s="15"/>
      <c r="H22" s="285" t="s">
        <v>467</v>
      </c>
      <c r="I22" s="278" t="s">
        <v>0</v>
      </c>
      <c r="J22" s="278">
        <v>15</v>
      </c>
      <c r="K22" s="263" t="s">
        <v>478</v>
      </c>
      <c r="L22" s="293">
        <v>1.4762599809455178E-2</v>
      </c>
      <c r="M22" s="16"/>
    </row>
    <row r="23" spans="2:13" ht="20.100000000000001" customHeight="1" x14ac:dyDescent="0.2">
      <c r="G23" s="15"/>
      <c r="H23" s="285" t="s">
        <v>468</v>
      </c>
      <c r="I23" s="278" t="s">
        <v>0</v>
      </c>
      <c r="J23" s="278">
        <v>16</v>
      </c>
      <c r="K23" s="263" t="s">
        <v>478</v>
      </c>
      <c r="L23" s="293">
        <v>1.5424520362570667E-2</v>
      </c>
      <c r="M23" s="16"/>
    </row>
    <row r="24" spans="2:13" ht="20.100000000000001" customHeight="1" x14ac:dyDescent="0.2">
      <c r="G24" s="15"/>
      <c r="H24" s="285" t="s">
        <v>469</v>
      </c>
      <c r="I24" s="278" t="s">
        <v>0</v>
      </c>
      <c r="J24" s="278">
        <v>17</v>
      </c>
      <c r="K24" s="263" t="s">
        <v>478</v>
      </c>
      <c r="L24" s="293">
        <v>1.5753083504158279E-2</v>
      </c>
      <c r="M24" s="16"/>
    </row>
    <row r="25" spans="2:13" ht="20.100000000000001" customHeight="1" x14ac:dyDescent="0.2">
      <c r="G25" s="15"/>
      <c r="H25" s="285" t="s">
        <v>470</v>
      </c>
      <c r="I25" s="278" t="s">
        <v>0</v>
      </c>
      <c r="J25" s="278">
        <v>18</v>
      </c>
      <c r="K25" s="263" t="s">
        <v>478</v>
      </c>
      <c r="L25" s="293" t="s">
        <v>478</v>
      </c>
      <c r="M25" s="16"/>
    </row>
    <row r="26" spans="2:13" ht="20.100000000000001" customHeight="1" x14ac:dyDescent="0.2">
      <c r="G26" s="15"/>
      <c r="H26" s="285" t="s">
        <v>471</v>
      </c>
      <c r="I26" s="278" t="s">
        <v>0</v>
      </c>
      <c r="J26" s="278">
        <v>19</v>
      </c>
      <c r="K26" s="263">
        <v>1.9150371725777902E-2</v>
      </c>
      <c r="L26" s="293" t="s">
        <v>478</v>
      </c>
      <c r="M26" s="16"/>
    </row>
    <row r="27" spans="2:13" ht="20.100000000000001" customHeight="1" x14ac:dyDescent="0.2">
      <c r="G27" s="15"/>
      <c r="H27" s="285" t="s">
        <v>472</v>
      </c>
      <c r="I27" s="278" t="s">
        <v>0</v>
      </c>
      <c r="J27" s="278">
        <v>20</v>
      </c>
      <c r="K27" s="263" t="s">
        <v>478</v>
      </c>
      <c r="L27" s="293" t="s">
        <v>478</v>
      </c>
      <c r="M27" s="16"/>
    </row>
    <row r="28" spans="2:13" ht="20.100000000000001" customHeight="1" x14ac:dyDescent="0.2">
      <c r="G28" s="15"/>
      <c r="H28" s="285" t="s">
        <v>473</v>
      </c>
      <c r="I28" s="278" t="s">
        <v>0</v>
      </c>
      <c r="J28" s="278">
        <v>21</v>
      </c>
      <c r="K28" s="263">
        <v>5.728680851063829E-2</v>
      </c>
      <c r="L28" s="293" t="s">
        <v>478</v>
      </c>
      <c r="M28" s="16"/>
    </row>
    <row r="29" spans="2:13" ht="20.100000000000001" customHeight="1" x14ac:dyDescent="0.2">
      <c r="G29" s="15"/>
      <c r="H29" s="285" t="s">
        <v>474</v>
      </c>
      <c r="I29" s="278" t="s">
        <v>0</v>
      </c>
      <c r="J29" s="278">
        <v>22</v>
      </c>
      <c r="K29" s="263">
        <v>2.8249216885765111E-2</v>
      </c>
      <c r="L29" s="293">
        <v>9.9233350020191097E-2</v>
      </c>
      <c r="M29" s="16"/>
    </row>
    <row r="30" spans="2:13" ht="20.100000000000001" customHeight="1" x14ac:dyDescent="0.2">
      <c r="G30" s="15"/>
      <c r="H30" s="285" t="s">
        <v>475</v>
      </c>
      <c r="I30" s="278" t="s">
        <v>0</v>
      </c>
      <c r="J30" s="278">
        <v>23</v>
      </c>
      <c r="K30" s="263" t="s">
        <v>478</v>
      </c>
      <c r="L30" s="293" t="s">
        <v>478</v>
      </c>
      <c r="M30" s="16"/>
    </row>
    <row r="31" spans="2:13" ht="20.100000000000001" customHeight="1" x14ac:dyDescent="0.2">
      <c r="G31" s="15"/>
      <c r="H31" s="285" t="s">
        <v>476</v>
      </c>
      <c r="I31" s="278" t="s">
        <v>0</v>
      </c>
      <c r="J31" s="278">
        <v>24</v>
      </c>
      <c r="K31" s="263">
        <v>2.8212008247915324E-2</v>
      </c>
      <c r="L31" s="293">
        <v>0.13929064525495338</v>
      </c>
      <c r="M31" s="16"/>
    </row>
    <row r="32" spans="2:13" ht="20.100000000000001" customHeight="1" x14ac:dyDescent="0.2">
      <c r="G32" s="15"/>
      <c r="H32" s="285" t="s">
        <v>477</v>
      </c>
      <c r="I32" s="278" t="s">
        <v>0</v>
      </c>
      <c r="J32" s="278">
        <v>25</v>
      </c>
      <c r="K32" s="263">
        <v>2.1034097956718185E-2</v>
      </c>
      <c r="L32" s="293">
        <v>9.0053182228476247E-2</v>
      </c>
      <c r="M32" s="16"/>
    </row>
    <row r="33" spans="7:13" ht="20.100000000000001" customHeight="1" x14ac:dyDescent="0.2">
      <c r="G33" s="15"/>
      <c r="H33" s="285"/>
      <c r="I33" s="278"/>
      <c r="J33" s="278"/>
      <c r="K33" s="263"/>
      <c r="L33" s="293"/>
      <c r="M33" s="16"/>
    </row>
    <row r="34" spans="7:13" ht="20.100000000000001" customHeight="1" x14ac:dyDescent="0.2">
      <c r="G34" s="15"/>
      <c r="H34" s="285"/>
      <c r="I34" s="278"/>
      <c r="J34" s="278"/>
      <c r="K34" s="263"/>
      <c r="L34" s="293"/>
      <c r="M34" s="16"/>
    </row>
    <row r="35" spans="7:13" ht="20.100000000000001" customHeight="1" x14ac:dyDescent="0.2">
      <c r="G35" s="15"/>
      <c r="H35" s="285"/>
      <c r="I35" s="278"/>
      <c r="J35" s="278"/>
      <c r="K35" s="263"/>
      <c r="L35" s="293"/>
      <c r="M35" s="16"/>
    </row>
    <row r="36" spans="7:13" ht="20.100000000000001" customHeight="1" x14ac:dyDescent="0.2">
      <c r="G36" s="15"/>
      <c r="H36" s="285"/>
      <c r="I36" s="278"/>
      <c r="J36" s="278"/>
      <c r="K36" s="263"/>
      <c r="L36" s="293"/>
      <c r="M36" s="16"/>
    </row>
    <row r="37" spans="7:13" ht="20.100000000000001" customHeight="1" thickBot="1" x14ac:dyDescent="0.25">
      <c r="G37" s="15"/>
      <c r="H37" s="288"/>
      <c r="I37" s="287"/>
      <c r="J37" s="287"/>
      <c r="K37" s="264"/>
      <c r="L37" s="294"/>
      <c r="M37" s="16"/>
    </row>
    <row r="38" spans="7:13" ht="20.100000000000001" customHeight="1" thickBot="1" x14ac:dyDescent="0.25">
      <c r="G38" s="15"/>
      <c r="H38" s="34"/>
      <c r="I38" s="35"/>
      <c r="J38" s="80" t="s">
        <v>51</v>
      </c>
      <c r="K38" s="290"/>
      <c r="L38" s="291"/>
      <c r="M38" s="16"/>
    </row>
    <row r="39" spans="7:13" ht="20.100000000000001" customHeight="1" thickBot="1" x14ac:dyDescent="0.25">
      <c r="G39" s="20"/>
      <c r="H39" s="17"/>
      <c r="I39" s="17"/>
      <c r="J39" s="17"/>
      <c r="K39" s="17"/>
      <c r="L39" s="17"/>
      <c r="M39" s="18"/>
    </row>
  </sheetData>
  <sheetProtection password="D3E8" sheet="1" objects="1" scenarios="1" selectLockedCells="1"/>
  <mergeCells count="4">
    <mergeCell ref="J6:J7"/>
    <mergeCell ref="H6:H7"/>
    <mergeCell ref="I6:I7"/>
    <mergeCell ref="K6:L6"/>
  </mergeCells>
  <conditionalFormatting sqref="K38:L38 D15:D16 J8:L37">
    <cfRule type="cellIs" dxfId="39" priority="2" stopIfTrue="1" operator="equal">
      <formula>""</formula>
    </cfRule>
  </conditionalFormatting>
  <conditionalFormatting sqref="K8:L37">
    <cfRule type="cellIs" priority="3" stopIfTrue="1" operator="between">
      <formula>K$38</formula>
      <formula>1000000000000000</formula>
    </cfRule>
    <cfRule type="cellIs" dxfId="38" priority="5" operator="lessThan">
      <formula>K$38</formula>
    </cfRule>
    <cfRule type="cellIs" dxfId="37" priority="6" stopIfTrue="1" operator="notEqual">
      <formula>"&lt;LOD"</formula>
    </cfRule>
  </conditionalFormatting>
  <conditionalFormatting sqref="H8:I37">
    <cfRule type="cellIs" dxfId="36" priority="1" stopIfTrue="1" operator="equal">
      <formula>""</formula>
    </cfRule>
  </conditionalFormatting>
  <dataValidations count="1">
    <dataValidation type="custom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8:L37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878A15"/>
  </sheetPr>
  <dimension ref="B1:S752"/>
  <sheetViews>
    <sheetView zoomScale="60" zoomScaleNormal="60" workbookViewId="0">
      <selection activeCell="L23" sqref="L23"/>
    </sheetView>
  </sheetViews>
  <sheetFormatPr defaultRowHeight="15" x14ac:dyDescent="0.2"/>
  <cols>
    <col min="1" max="1" width="2.6640625" style="11" customWidth="1"/>
    <col min="2" max="2" width="2.88671875" style="11" customWidth="1"/>
    <col min="3" max="3" width="23.21875" style="11" customWidth="1"/>
    <col min="4" max="4" width="25.77734375" style="11" customWidth="1"/>
    <col min="5" max="5" width="2.88671875" style="11" customWidth="1"/>
    <col min="6" max="6" width="5.21875" style="11" customWidth="1"/>
    <col min="7" max="7" width="3.21875" style="11" customWidth="1"/>
    <col min="8" max="10" width="14.6640625" style="11" customWidth="1"/>
    <col min="11" max="11" width="14.6640625" style="100" customWidth="1"/>
    <col min="12" max="12" width="20.5546875" style="145" customWidth="1"/>
    <col min="13" max="13" width="22.77734375" style="145" customWidth="1"/>
    <col min="14" max="14" width="3.5546875" style="181" customWidth="1"/>
    <col min="15" max="15" width="2.88671875" style="11" customWidth="1"/>
    <col min="16" max="16384" width="8.88671875" style="11"/>
  </cols>
  <sheetData>
    <row r="1" spans="2:14" ht="12" customHeight="1" x14ac:dyDescent="0.2"/>
    <row r="2" spans="2:14" ht="20.100000000000001" customHeight="1" x14ac:dyDescent="0.2">
      <c r="B2" s="37" t="s">
        <v>88</v>
      </c>
    </row>
    <row r="3" spans="2:14" ht="20.100000000000001" customHeight="1" x14ac:dyDescent="0.2">
      <c r="B3" s="37"/>
    </row>
    <row r="4" spans="2:14" ht="20.100000000000001" customHeight="1" thickBot="1" x14ac:dyDescent="0.25">
      <c r="B4" s="22" t="s">
        <v>54</v>
      </c>
      <c r="H4" s="38" t="s">
        <v>409</v>
      </c>
    </row>
    <row r="5" spans="2:14" ht="20.100000000000001" customHeight="1" thickBot="1" x14ac:dyDescent="0.25">
      <c r="B5" s="12"/>
      <c r="C5" s="13"/>
      <c r="D5" s="13"/>
      <c r="E5" s="14"/>
      <c r="G5" s="12"/>
      <c r="H5" s="13"/>
      <c r="I5" s="13"/>
      <c r="J5" s="13"/>
      <c r="K5" s="101"/>
      <c r="L5" s="146"/>
      <c r="M5" s="146"/>
      <c r="N5" s="14"/>
    </row>
    <row r="6" spans="2:14" ht="20.100000000000001" customHeight="1" thickBot="1" x14ac:dyDescent="0.25">
      <c r="B6" s="15"/>
      <c r="C6" s="45" t="s">
        <v>3</v>
      </c>
      <c r="D6" s="68" t="str">
        <f>IF('Application info'!E15="","",'Application info'!E15)</f>
        <v>PD Teesport Ltd</v>
      </c>
      <c r="E6" s="16"/>
      <c r="G6" s="15"/>
      <c r="H6" s="473" t="s">
        <v>38</v>
      </c>
      <c r="I6" s="476" t="s">
        <v>52</v>
      </c>
      <c r="J6" s="476" t="s">
        <v>72</v>
      </c>
      <c r="K6" s="500" t="s">
        <v>63</v>
      </c>
      <c r="L6" s="511" t="s">
        <v>410</v>
      </c>
      <c r="M6" s="512"/>
      <c r="N6" s="16"/>
    </row>
    <row r="7" spans="2:14" ht="20.100000000000001" customHeight="1" thickBot="1" x14ac:dyDescent="0.25">
      <c r="B7" s="15"/>
      <c r="C7" s="50" t="s">
        <v>34</v>
      </c>
      <c r="D7" s="69" t="str">
        <f>IF('Application info'!E16="","",'Application info'!E16)</f>
        <v>MLP/2015/00094</v>
      </c>
      <c r="E7" s="16"/>
      <c r="G7" s="15"/>
      <c r="H7" s="475"/>
      <c r="I7" s="478"/>
      <c r="J7" s="478"/>
      <c r="K7" s="501"/>
      <c r="L7" s="295" t="s">
        <v>50</v>
      </c>
      <c r="M7" s="296" t="s">
        <v>49</v>
      </c>
      <c r="N7" s="16"/>
    </row>
    <row r="8" spans="2:14" ht="20.100000000000001" customHeight="1" x14ac:dyDescent="0.2">
      <c r="B8" s="15"/>
      <c r="C8" s="50" t="s">
        <v>35</v>
      </c>
      <c r="D8" s="69" t="str">
        <f>IF('Application info'!E17="","",'Application info'!E17)</f>
        <v>PD Teesport</v>
      </c>
      <c r="E8" s="16"/>
      <c r="G8" s="15"/>
      <c r="H8" s="39" t="str">
        <f>IF('Organotins data'!H8="","",'Organotins data'!H8)</f>
        <v>2015/23390</v>
      </c>
      <c r="I8" s="40" t="str">
        <f>IF('Organotins data'!I8="","",'Organotins data'!I8)</f>
        <v>Area i</v>
      </c>
      <c r="J8" s="281"/>
      <c r="K8" s="75">
        <f>IF('Organotins data'!J8="","",'Organotins data'!J8)</f>
        <v>1</v>
      </c>
      <c r="L8" s="297">
        <f>IF('Organotins data'!K8="","",IF(ISNUMBER('Organotins data'!K8)=TRUE, IF('Organotins data'!K8&lt;'Organotins data'!K$38, "ERROR", 'Organotins data'!K8), IF('Organotins data'!K8="&lt;LOD",'Organotins data'!K$38, "ERROR")))</f>
        <v>2.5512850415233216E-2</v>
      </c>
      <c r="M8" s="280">
        <f>IF('Organotins data'!L8="","",IF(ISNUMBER('Organotins data'!L8)=TRUE, IF('Organotins data'!L8&lt;'Organotins data'!L$38, "ERROR", 'Organotins data'!L8), IF('Organotins data'!L8="&lt;LOD",'Organotins data'!L$38, "ERROR")))</f>
        <v>2.3096562667048456E-2</v>
      </c>
      <c r="N8" s="16"/>
    </row>
    <row r="9" spans="2:14" ht="20.100000000000001" customHeight="1" x14ac:dyDescent="0.2">
      <c r="B9" s="15"/>
      <c r="C9" s="50" t="s">
        <v>36</v>
      </c>
      <c r="D9" s="269">
        <f>IF('Application info'!E18="","",'Application info'!E18)</f>
        <v>42158</v>
      </c>
      <c r="E9" s="16"/>
      <c r="G9" s="15"/>
      <c r="H9" s="42" t="str">
        <f>IF('Organotins data'!H9="","",'Organotins data'!H9)</f>
        <v>2015/23391</v>
      </c>
      <c r="I9" s="43" t="str">
        <f>IF('Organotins data'!I9="","",'Organotins data'!I9)</f>
        <v>Area i</v>
      </c>
      <c r="J9" s="278"/>
      <c r="K9" s="76">
        <f>IF('Organotins data'!J9="","",'Organotins data'!J9)</f>
        <v>2</v>
      </c>
      <c r="L9" s="127">
        <f>IF('Organotins data'!K9="","",IF(ISNUMBER('Organotins data'!K9)=TRUE, IF('Organotins data'!K9&lt;'Organotins data'!K$38, "ERROR", 'Organotins data'!K9), IF('Organotins data'!K9="&lt;LOD",'Organotins data'!K$38, "ERROR")))</f>
        <v>1.6444520362599555E-2</v>
      </c>
      <c r="M9" s="284">
        <f>IF('Organotins data'!L9="","",IF(ISNUMBER('Organotins data'!L9)=TRUE, IF('Organotins data'!L9&lt;'Organotins data'!L$38, "ERROR", 'Organotins data'!L9), IF('Organotins data'!L9="&lt;LOD",'Organotins data'!L$38, "ERROR")))</f>
        <v>2.5211571070815154E-2</v>
      </c>
      <c r="N9" s="16"/>
    </row>
    <row r="10" spans="2:14" ht="20.100000000000001" customHeight="1" thickBot="1" x14ac:dyDescent="0.25">
      <c r="B10" s="15"/>
      <c r="C10" s="51" t="s">
        <v>37</v>
      </c>
      <c r="D10" s="70" t="str">
        <f>IF('Application info'!E19="","",'Application info'!E19)</f>
        <v>PD Teesport</v>
      </c>
      <c r="E10" s="16"/>
      <c r="G10" s="15"/>
      <c r="H10" s="42" t="str">
        <f>IF('Organotins data'!H10="","",'Organotins data'!H10)</f>
        <v>2015/23392</v>
      </c>
      <c r="I10" s="43" t="str">
        <f>IF('Organotins data'!I10="","",'Organotins data'!I10)</f>
        <v>Area i</v>
      </c>
      <c r="J10" s="278"/>
      <c r="K10" s="76">
        <f>IF('Organotins data'!J10="","",'Organotins data'!J10)</f>
        <v>3</v>
      </c>
      <c r="L10" s="127">
        <f>IF('Organotins data'!K10="","",IF(ISNUMBER('Organotins data'!K10)=TRUE, IF('Organotins data'!K10&lt;'Organotins data'!K$38, "ERROR", 'Organotins data'!K10), IF('Organotins data'!K10="&lt;LOD",'Organotins data'!K$38, "ERROR")))</f>
        <v>2.6126785842991409E-2</v>
      </c>
      <c r="M10" s="284">
        <f>IF('Organotins data'!L10="","",IF(ISNUMBER('Organotins data'!L10)=TRUE, IF('Organotins data'!L10&lt;'Organotins data'!L$38, "ERROR", 'Organotins data'!L10), IF('Organotins data'!L10="&lt;LOD",'Organotins data'!L$38, "ERROR")))</f>
        <v>2.2639829830479158E-2</v>
      </c>
      <c r="N10" s="16"/>
    </row>
    <row r="11" spans="2:14" ht="20.100000000000001" customHeight="1" thickBot="1" x14ac:dyDescent="0.25">
      <c r="B11" s="15"/>
      <c r="C11" s="13"/>
      <c r="D11" s="13"/>
      <c r="E11" s="16"/>
      <c r="G11" s="15"/>
      <c r="H11" s="42" t="str">
        <f>IF('Organotins data'!H11="","",'Organotins data'!H11)</f>
        <v>2015/23393</v>
      </c>
      <c r="I11" s="43" t="str">
        <f>IF('Organotins data'!I11="","",'Organotins data'!I11)</f>
        <v>Area i</v>
      </c>
      <c r="J11" s="278"/>
      <c r="K11" s="76">
        <f>IF('Organotins data'!J11="","",'Organotins data'!J11)</f>
        <v>4</v>
      </c>
      <c r="L11" s="127">
        <f>IF('Organotins data'!K11="","",IF(ISNUMBER('Organotins data'!K11)=TRUE, IF('Organotins data'!K11&lt;'Organotins data'!K$38, "ERROR", 'Organotins data'!K11), IF('Organotins data'!K11="&lt;LOD",'Organotins data'!K$38, "ERROR")))</f>
        <v>2.8928497972574269E-2</v>
      </c>
      <c r="M11" s="284">
        <f>IF('Organotins data'!L11="","",IF(ISNUMBER('Organotins data'!L11)=TRUE, IF('Organotins data'!L11&lt;'Organotins data'!L$38, "ERROR", 'Organotins data'!L11), IF('Organotins data'!L11="&lt;LOD",'Organotins data'!L$38, "ERROR")))</f>
        <v>1.2960621967658636E-2</v>
      </c>
      <c r="N11" s="16"/>
    </row>
    <row r="12" spans="2:14" ht="20.100000000000001" customHeight="1" x14ac:dyDescent="0.2">
      <c r="B12" s="15"/>
      <c r="C12" s="45" t="s">
        <v>55</v>
      </c>
      <c r="D12" s="68" t="str">
        <f>IF('Organotins data'!D15="","",'Organotins data'!D15)</f>
        <v>Cefas</v>
      </c>
      <c r="E12" s="16"/>
      <c r="G12" s="15"/>
      <c r="H12" s="42" t="str">
        <f>IF('Organotins data'!H12="","",'Organotins data'!H12)</f>
        <v>2015/23394</v>
      </c>
      <c r="I12" s="43" t="str">
        <f>IF('Organotins data'!I12="","",'Organotins data'!I12)</f>
        <v>Area i</v>
      </c>
      <c r="J12" s="278"/>
      <c r="K12" s="76">
        <f>IF('Organotins data'!J12="","",'Organotins data'!J12)</f>
        <v>5</v>
      </c>
      <c r="L12" s="127">
        <f>IF('Organotins data'!K12="","",IF(ISNUMBER('Organotins data'!K12)=TRUE, IF('Organotins data'!K12&lt;'Organotins data'!K$38, "ERROR", 'Organotins data'!K12), IF('Organotins data'!K12="&lt;LOD",'Organotins data'!K$38, "ERROR")))</f>
        <v>1.7132242068118583E-2</v>
      </c>
      <c r="M12" s="284">
        <f>IF('Organotins data'!L12="","",IF(ISNUMBER('Organotins data'!L12)=TRUE, IF('Organotins data'!L12&lt;'Organotins data'!L$38, "ERROR", 'Organotins data'!L12), IF('Organotins data'!L12="&lt;LOD",'Organotins data'!L$38, "ERROR")))</f>
        <v>3.5365659344929974E-2</v>
      </c>
      <c r="N12" s="16"/>
    </row>
    <row r="13" spans="2:14" ht="20.100000000000001" customHeight="1" thickBot="1" x14ac:dyDescent="0.25">
      <c r="B13" s="15"/>
      <c r="C13" s="46" t="s">
        <v>56</v>
      </c>
      <c r="D13" s="272">
        <f>IF('Organotins data'!D16="","",'Organotins data'!D16)</f>
        <v>42214</v>
      </c>
      <c r="E13" s="16"/>
      <c r="G13" s="15"/>
      <c r="H13" s="42" t="str">
        <f>IF('Organotins data'!H13="","",'Organotins data'!H13)</f>
        <v>2015/23395</v>
      </c>
      <c r="I13" s="43" t="str">
        <f>IF('Organotins data'!I13="","",'Organotins data'!I13)</f>
        <v>Area i</v>
      </c>
      <c r="J13" s="278"/>
      <c r="K13" s="76">
        <f>IF('Organotins data'!J13="","",'Organotins data'!J13)</f>
        <v>6</v>
      </c>
      <c r="L13" s="127">
        <f>IF('Organotins data'!K13="","",IF(ISNUMBER('Organotins data'!K13)=TRUE, IF('Organotins data'!K13&lt;'Organotins data'!K$38, "ERROR", 'Organotins data'!K13), IF('Organotins data'!K13="&lt;LOD",'Organotins data'!K$38, "ERROR")))</f>
        <v>0</v>
      </c>
      <c r="M13" s="284">
        <f>IF('Organotins data'!L13="","",IF(ISNUMBER('Organotins data'!L13)=TRUE, IF('Organotins data'!L13&lt;'Organotins data'!L$38, "ERROR", 'Organotins data'!L13), IF('Organotins data'!L13="&lt;LOD",'Organotins data'!L$38, "ERROR")))</f>
        <v>0</v>
      </c>
      <c r="N13" s="16"/>
    </row>
    <row r="14" spans="2:14" ht="20.100000000000001" customHeight="1" thickBot="1" x14ac:dyDescent="0.25">
      <c r="B14" s="20"/>
      <c r="C14" s="17"/>
      <c r="D14" s="17"/>
      <c r="E14" s="18"/>
      <c r="G14" s="15"/>
      <c r="H14" s="42" t="str">
        <f>IF('Organotins data'!H14="","",'Organotins data'!H14)</f>
        <v>2015/23396</v>
      </c>
      <c r="I14" s="43" t="str">
        <f>IF('Organotins data'!I14="","",'Organotins data'!I14)</f>
        <v>Area i</v>
      </c>
      <c r="J14" s="278"/>
      <c r="K14" s="76">
        <f>IF('Organotins data'!J14="","",'Organotins data'!J14)</f>
        <v>7</v>
      </c>
      <c r="L14" s="127">
        <f>IF('Organotins data'!K14="","",IF(ISNUMBER('Organotins data'!K14)=TRUE, IF('Organotins data'!K14&lt;'Organotins data'!K$38, "ERROR", 'Organotins data'!K14), IF('Organotins data'!K14="&lt;LOD",'Organotins data'!K$38, "ERROR")))</f>
        <v>8.4447873971226738E-3</v>
      </c>
      <c r="M14" s="284">
        <f>IF('Organotins data'!L14="","",IF(ISNUMBER('Organotins data'!L14)=TRUE, IF('Organotins data'!L14&lt;'Organotins data'!L$38, "ERROR", 'Organotins data'!L14), IF('Organotins data'!L14="&lt;LOD",'Organotins data'!L$38, "ERROR")))</f>
        <v>3.2252324193620063E-2</v>
      </c>
      <c r="N14" s="16"/>
    </row>
    <row r="15" spans="2:14" ht="20.100000000000001" customHeight="1" x14ac:dyDescent="0.2">
      <c r="G15" s="15"/>
      <c r="H15" s="42" t="str">
        <f>IF('Organotins data'!H15="","",'Organotins data'!H15)</f>
        <v>2015/23397</v>
      </c>
      <c r="I15" s="43" t="str">
        <f>IF('Organotins data'!I15="","",'Organotins data'!I15)</f>
        <v>Area i</v>
      </c>
      <c r="J15" s="278"/>
      <c r="K15" s="76">
        <f>IF('Organotins data'!J15="","",'Organotins data'!J15)</f>
        <v>8</v>
      </c>
      <c r="L15" s="127">
        <f>IF('Organotins data'!K15="","",IF(ISNUMBER('Organotins data'!K15)=TRUE, IF('Organotins data'!K15&lt;'Organotins data'!K$38, "ERROR", 'Organotins data'!K15), IF('Organotins data'!K15="&lt;LOD",'Organotins data'!K$38, "ERROR")))</f>
        <v>9.9226938419437055E-3</v>
      </c>
      <c r="M15" s="284">
        <f>IF('Organotins data'!L15="","",IF(ISNUMBER('Organotins data'!L15)=TRUE, IF('Organotins data'!L15&lt;'Organotins data'!L$38, "ERROR", 'Organotins data'!L15), IF('Organotins data'!L15="&lt;LOD",'Organotins data'!L$38, "ERROR")))</f>
        <v>6.6162915194602115E-2</v>
      </c>
      <c r="N15" s="16"/>
    </row>
    <row r="16" spans="2:14" ht="20.100000000000001" customHeight="1" x14ac:dyDescent="0.2">
      <c r="G16" s="15"/>
      <c r="H16" s="42" t="str">
        <f>IF('Organotins data'!H16="","",'Organotins data'!H16)</f>
        <v>2015/23398</v>
      </c>
      <c r="I16" s="43" t="str">
        <f>IF('Organotins data'!I16="","",'Organotins data'!I16)</f>
        <v>Area i</v>
      </c>
      <c r="J16" s="278"/>
      <c r="K16" s="76">
        <f>IF('Organotins data'!J16="","",'Organotins data'!J16)</f>
        <v>9</v>
      </c>
      <c r="L16" s="127">
        <f>IF('Organotins data'!K16="","",IF(ISNUMBER('Organotins data'!K16)=TRUE, IF('Organotins data'!K16&lt;'Organotins data'!K$38, "ERROR", 'Organotins data'!K16), IF('Organotins data'!K16="&lt;LOD",'Organotins data'!K$38, "ERROR")))</f>
        <v>2.2354620722283558E-2</v>
      </c>
      <c r="M16" s="284">
        <f>IF('Organotins data'!L16="","",IF(ISNUMBER('Organotins data'!L16)=TRUE, IF('Organotins data'!L16&lt;'Organotins data'!L$38, "ERROR", 'Organotins data'!L16), IF('Organotins data'!L16="&lt;LOD",'Organotins data'!L$38, "ERROR")))</f>
        <v>0.12854979991326293</v>
      </c>
      <c r="N16" s="16"/>
    </row>
    <row r="17" spans="7:14" ht="20.100000000000001" customHeight="1" x14ac:dyDescent="0.2">
      <c r="G17" s="15"/>
      <c r="H17" s="42" t="str">
        <f>IF('Organotins data'!H17="","",'Organotins data'!H17)</f>
        <v>2015/23399</v>
      </c>
      <c r="I17" s="43" t="str">
        <f>IF('Organotins data'!I17="","",'Organotins data'!I17)</f>
        <v>Area i</v>
      </c>
      <c r="J17" s="278"/>
      <c r="K17" s="76">
        <f>IF('Organotins data'!J17="","",'Organotins data'!J17)</f>
        <v>10</v>
      </c>
      <c r="L17" s="127">
        <f>IF('Organotins data'!K17="","",IF(ISNUMBER('Organotins data'!K17)=TRUE, IF('Organotins data'!K17&lt;'Organotins data'!K$38, "ERROR", 'Organotins data'!K17), IF('Organotins data'!K17="&lt;LOD",'Organotins data'!K$38, "ERROR")))</f>
        <v>1.2532533198709022E-2</v>
      </c>
      <c r="M17" s="284">
        <f>IF('Organotins data'!L17="","",IF(ISNUMBER('Organotins data'!L17)=TRUE, IF('Organotins data'!L17&lt;'Organotins data'!L$38, "ERROR", 'Organotins data'!L17), IF('Organotins data'!L17="&lt;LOD",'Organotins data'!L$38, "ERROR")))</f>
        <v>6.4138797225755009E-2</v>
      </c>
      <c r="N17" s="16"/>
    </row>
    <row r="18" spans="7:14" ht="20.100000000000001" customHeight="1" x14ac:dyDescent="0.2">
      <c r="G18" s="15"/>
      <c r="H18" s="42" t="str">
        <f>IF('Organotins data'!H18="","",'Organotins data'!H18)</f>
        <v>2015/23400</v>
      </c>
      <c r="I18" s="43" t="str">
        <f>IF('Organotins data'!I18="","",'Organotins data'!I18)</f>
        <v>Area i</v>
      </c>
      <c r="J18" s="278"/>
      <c r="K18" s="76">
        <f>IF('Organotins data'!J18="","",'Organotins data'!J18)</f>
        <v>11</v>
      </c>
      <c r="L18" s="127">
        <f>IF('Organotins data'!K18="","",IF(ISNUMBER('Organotins data'!K18)=TRUE, IF('Organotins data'!K18&lt;'Organotins data'!K$38, "ERROR", 'Organotins data'!K18), IF('Organotins data'!K18="&lt;LOD",'Organotins data'!K$38, "ERROR")))</f>
        <v>5.2950623322415083E-3</v>
      </c>
      <c r="M18" s="284">
        <f>IF('Organotins data'!L18="","",IF(ISNUMBER('Organotins data'!L18)=TRUE, IF('Organotins data'!L18&lt;'Organotins data'!L$38, "ERROR", 'Organotins data'!L18), IF('Organotins data'!L18="&lt;LOD",'Organotins data'!L$38, "ERROR")))</f>
        <v>1.9473006228835223E-2</v>
      </c>
      <c r="N18" s="16"/>
    </row>
    <row r="19" spans="7:14" ht="20.100000000000001" customHeight="1" x14ac:dyDescent="0.2">
      <c r="G19" s="15"/>
      <c r="H19" s="42" t="str">
        <f>IF('Organotins data'!H19="","",'Organotins data'!H19)</f>
        <v>2015/23401</v>
      </c>
      <c r="I19" s="43" t="str">
        <f>IF('Organotins data'!I19="","",'Organotins data'!I19)</f>
        <v>Area i</v>
      </c>
      <c r="J19" s="278"/>
      <c r="K19" s="76">
        <f>IF('Organotins data'!J19="","",'Organotins data'!J19)</f>
        <v>12</v>
      </c>
      <c r="L19" s="127">
        <f>IF('Organotins data'!K19="","",IF(ISNUMBER('Organotins data'!K19)=TRUE, IF('Organotins data'!K19&lt;'Organotins data'!K$38, "ERROR", 'Organotins data'!K19), IF('Organotins data'!K19="&lt;LOD",'Organotins data'!K$38, "ERROR")))</f>
        <v>0</v>
      </c>
      <c r="M19" s="284">
        <f>IF('Organotins data'!L19="","",IF(ISNUMBER('Organotins data'!L19)=TRUE, IF('Organotins data'!L19&lt;'Organotins data'!L$38, "ERROR", 'Organotins data'!L19), IF('Organotins data'!L19="&lt;LOD",'Organotins data'!L$38, "ERROR")))</f>
        <v>4.8563558780405275E-2</v>
      </c>
      <c r="N19" s="16"/>
    </row>
    <row r="20" spans="7:14" ht="20.100000000000001" customHeight="1" x14ac:dyDescent="0.2">
      <c r="G20" s="15"/>
      <c r="H20" s="42" t="str">
        <f>IF('Organotins data'!H20="","",'Organotins data'!H20)</f>
        <v>2015/23402</v>
      </c>
      <c r="I20" s="43" t="str">
        <f>IF('Organotins data'!I20="","",'Organotins data'!I20)</f>
        <v>Area i</v>
      </c>
      <c r="J20" s="278"/>
      <c r="K20" s="76">
        <f>IF('Organotins data'!J20="","",'Organotins data'!J20)</f>
        <v>13</v>
      </c>
      <c r="L20" s="127">
        <f>IF('Organotins data'!K20="","",IF(ISNUMBER('Organotins data'!K20)=TRUE, IF('Organotins data'!K20&lt;'Organotins data'!K$38, "ERROR", 'Organotins data'!K20), IF('Organotins data'!K20="&lt;LOD",'Organotins data'!K$38, "ERROR")))</f>
        <v>0</v>
      </c>
      <c r="M20" s="284">
        <f>IF('Organotins data'!L20="","",IF(ISNUMBER('Organotins data'!L20)=TRUE, IF('Organotins data'!L20&lt;'Organotins data'!L$38, "ERROR", 'Organotins data'!L20), IF('Organotins data'!L20="&lt;LOD",'Organotins data'!L$38, "ERROR")))</f>
        <v>2.9864960380948033E-2</v>
      </c>
      <c r="N20" s="16"/>
    </row>
    <row r="21" spans="7:14" ht="20.100000000000001" customHeight="1" x14ac:dyDescent="0.2">
      <c r="G21" s="15"/>
      <c r="H21" s="42" t="str">
        <f>IF('Organotins data'!H21="","",'Organotins data'!H21)</f>
        <v>2015/23403</v>
      </c>
      <c r="I21" s="43" t="str">
        <f>IF('Organotins data'!I21="","",'Organotins data'!I21)</f>
        <v>Area i</v>
      </c>
      <c r="J21" s="278"/>
      <c r="K21" s="76">
        <f>IF('Organotins data'!J21="","",'Organotins data'!J21)</f>
        <v>14</v>
      </c>
      <c r="L21" s="127">
        <f>IF('Organotins data'!K21="","",IF(ISNUMBER('Organotins data'!K21)=TRUE, IF('Organotins data'!K21&lt;'Organotins data'!K$38, "ERROR", 'Organotins data'!K21), IF('Organotins data'!K21="&lt;LOD",'Organotins data'!K$38, "ERROR")))</f>
        <v>0</v>
      </c>
      <c r="M21" s="284">
        <f>IF('Organotins data'!L21="","",IF(ISNUMBER('Organotins data'!L21)=TRUE, IF('Organotins data'!L21&lt;'Organotins data'!L$38, "ERROR", 'Organotins data'!L21), IF('Organotins data'!L21="&lt;LOD",'Organotins data'!L$38, "ERROR")))</f>
        <v>1.8431173258314903E-2</v>
      </c>
      <c r="N21" s="16"/>
    </row>
    <row r="22" spans="7:14" ht="20.100000000000001" customHeight="1" x14ac:dyDescent="0.2">
      <c r="G22" s="15"/>
      <c r="H22" s="42" t="str">
        <f>IF('Organotins data'!H22="","",'Organotins data'!H22)</f>
        <v>2015/23404</v>
      </c>
      <c r="I22" s="43" t="str">
        <f>IF('Organotins data'!I22="","",'Organotins data'!I22)</f>
        <v>Area i</v>
      </c>
      <c r="J22" s="278"/>
      <c r="K22" s="76">
        <f>IF('Organotins data'!J22="","",'Organotins data'!J22)</f>
        <v>15</v>
      </c>
      <c r="L22" s="127">
        <f>IF('Organotins data'!K22="","",IF(ISNUMBER('Organotins data'!K22)=TRUE, IF('Organotins data'!K22&lt;'Organotins data'!K$38, "ERROR", 'Organotins data'!K22), IF('Organotins data'!K22="&lt;LOD",'Organotins data'!K$38, "ERROR")))</f>
        <v>0</v>
      </c>
      <c r="M22" s="284">
        <f>IF('Organotins data'!L22="","",IF(ISNUMBER('Organotins data'!L22)=TRUE, IF('Organotins data'!L22&lt;'Organotins data'!L$38, "ERROR", 'Organotins data'!L22), IF('Organotins data'!L22="&lt;LOD",'Organotins data'!L$38, "ERROR")))</f>
        <v>1.4762599809455178E-2</v>
      </c>
      <c r="N22" s="16"/>
    </row>
    <row r="23" spans="7:14" ht="20.100000000000001" customHeight="1" x14ac:dyDescent="0.2">
      <c r="G23" s="15"/>
      <c r="H23" s="42" t="str">
        <f>IF('Organotins data'!H23="","",'Organotins data'!H23)</f>
        <v>2015/23405</v>
      </c>
      <c r="I23" s="43" t="str">
        <f>IF('Organotins data'!I23="","",'Organotins data'!I23)</f>
        <v>Area i</v>
      </c>
      <c r="J23" s="278"/>
      <c r="K23" s="76">
        <f>IF('Organotins data'!J23="","",'Organotins data'!J23)</f>
        <v>16</v>
      </c>
      <c r="L23" s="127">
        <f>IF('Organotins data'!K23="","",IF(ISNUMBER('Organotins data'!K23)=TRUE, IF('Organotins data'!K23&lt;'Organotins data'!K$38, "ERROR", 'Organotins data'!K23), IF('Organotins data'!K23="&lt;LOD",'Organotins data'!K$38, "ERROR")))</f>
        <v>0</v>
      </c>
      <c r="M23" s="284">
        <f>IF('Organotins data'!L23="","",IF(ISNUMBER('Organotins data'!L23)=TRUE, IF('Organotins data'!L23&lt;'Organotins data'!L$38, "ERROR", 'Organotins data'!L23), IF('Organotins data'!L23="&lt;LOD",'Organotins data'!L$38, "ERROR")))</f>
        <v>1.5424520362570667E-2</v>
      </c>
      <c r="N23" s="16"/>
    </row>
    <row r="24" spans="7:14" ht="20.100000000000001" customHeight="1" x14ac:dyDescent="0.2">
      <c r="G24" s="15"/>
      <c r="H24" s="42" t="str">
        <f>IF('Organotins data'!H24="","",'Organotins data'!H24)</f>
        <v>2015/23406</v>
      </c>
      <c r="I24" s="43" t="str">
        <f>IF('Organotins data'!I24="","",'Organotins data'!I24)</f>
        <v>Area i</v>
      </c>
      <c r="J24" s="278"/>
      <c r="K24" s="76">
        <f>IF('Organotins data'!J24="","",'Organotins data'!J24)</f>
        <v>17</v>
      </c>
      <c r="L24" s="127">
        <f>IF('Organotins data'!K24="","",IF(ISNUMBER('Organotins data'!K24)=TRUE, IF('Organotins data'!K24&lt;'Organotins data'!K$38, "ERROR", 'Organotins data'!K24), IF('Organotins data'!K24="&lt;LOD",'Organotins data'!K$38, "ERROR")))</f>
        <v>0</v>
      </c>
      <c r="M24" s="284">
        <f>IF('Organotins data'!L24="","",IF(ISNUMBER('Organotins data'!L24)=TRUE, IF('Organotins data'!L24&lt;'Organotins data'!L$38, "ERROR", 'Organotins data'!L24), IF('Organotins data'!L24="&lt;LOD",'Organotins data'!L$38, "ERROR")))</f>
        <v>1.5753083504158279E-2</v>
      </c>
      <c r="N24" s="16"/>
    </row>
    <row r="25" spans="7:14" ht="20.100000000000001" customHeight="1" x14ac:dyDescent="0.2">
      <c r="G25" s="15"/>
      <c r="H25" s="42" t="str">
        <f>IF('Organotins data'!H25="","",'Organotins data'!H25)</f>
        <v>2015/23407</v>
      </c>
      <c r="I25" s="43" t="str">
        <f>IF('Organotins data'!I25="","",'Organotins data'!I25)</f>
        <v>Area i</v>
      </c>
      <c r="J25" s="278"/>
      <c r="K25" s="76">
        <f>IF('Organotins data'!J25="","",'Organotins data'!J25)</f>
        <v>18</v>
      </c>
      <c r="L25" s="127">
        <f>IF('Organotins data'!K25="","",IF(ISNUMBER('Organotins data'!K25)=TRUE, IF('Organotins data'!K25&lt;'Organotins data'!K$38, "ERROR", 'Organotins data'!K25), IF('Organotins data'!K25="&lt;LOD",'Organotins data'!K$38, "ERROR")))</f>
        <v>0</v>
      </c>
      <c r="M25" s="284">
        <f>IF('Organotins data'!L25="","",IF(ISNUMBER('Organotins data'!L25)=TRUE, IF('Organotins data'!L25&lt;'Organotins data'!L$38, "ERROR", 'Organotins data'!L25), IF('Organotins data'!L25="&lt;LOD",'Organotins data'!L$38, "ERROR")))</f>
        <v>0</v>
      </c>
      <c r="N25" s="16"/>
    </row>
    <row r="26" spans="7:14" ht="20.100000000000001" customHeight="1" x14ac:dyDescent="0.2">
      <c r="G26" s="15"/>
      <c r="H26" s="42" t="str">
        <f>IF('Organotins data'!H26="","",'Organotins data'!H26)</f>
        <v>2015/23408</v>
      </c>
      <c r="I26" s="43" t="str">
        <f>IF('Organotins data'!I26="","",'Organotins data'!I26)</f>
        <v>Area i</v>
      </c>
      <c r="J26" s="278"/>
      <c r="K26" s="76">
        <f>IF('Organotins data'!J26="","",'Organotins data'!J26)</f>
        <v>19</v>
      </c>
      <c r="L26" s="127">
        <f>IF('Organotins data'!K26="","",IF(ISNUMBER('Organotins data'!K26)=TRUE, IF('Organotins data'!K26&lt;'Organotins data'!K$38, "ERROR", 'Organotins data'!K26), IF('Organotins data'!K26="&lt;LOD",'Organotins data'!K$38, "ERROR")))</f>
        <v>1.9150371725777902E-2</v>
      </c>
      <c r="M26" s="284">
        <f>IF('Organotins data'!L26="","",IF(ISNUMBER('Organotins data'!L26)=TRUE, IF('Organotins data'!L26&lt;'Organotins data'!L$38, "ERROR", 'Organotins data'!L26), IF('Organotins data'!L26="&lt;LOD",'Organotins data'!L$38, "ERROR")))</f>
        <v>0</v>
      </c>
      <c r="N26" s="16"/>
    </row>
    <row r="27" spans="7:14" ht="20.100000000000001" customHeight="1" x14ac:dyDescent="0.2">
      <c r="G27" s="15"/>
      <c r="H27" s="42" t="str">
        <f>IF('Organotins data'!H27="","",'Organotins data'!H27)</f>
        <v>2015/23409</v>
      </c>
      <c r="I27" s="43" t="str">
        <f>IF('Organotins data'!I27="","",'Organotins data'!I27)</f>
        <v>Area i</v>
      </c>
      <c r="J27" s="278"/>
      <c r="K27" s="76">
        <f>IF('Organotins data'!J27="","",'Organotins data'!J27)</f>
        <v>20</v>
      </c>
      <c r="L27" s="127">
        <f>IF('Organotins data'!K27="","",IF(ISNUMBER('Organotins data'!K27)=TRUE, IF('Organotins data'!K27&lt;'Organotins data'!K$38, "ERROR", 'Organotins data'!K27), IF('Organotins data'!K27="&lt;LOD",'Organotins data'!K$38, "ERROR")))</f>
        <v>0</v>
      </c>
      <c r="M27" s="284">
        <f>IF('Organotins data'!L27="","",IF(ISNUMBER('Organotins data'!L27)=TRUE, IF('Organotins data'!L27&lt;'Organotins data'!L$38, "ERROR", 'Organotins data'!L27), IF('Organotins data'!L27="&lt;LOD",'Organotins data'!L$38, "ERROR")))</f>
        <v>0</v>
      </c>
      <c r="N27" s="16"/>
    </row>
    <row r="28" spans="7:14" ht="20.100000000000001" customHeight="1" x14ac:dyDescent="0.2">
      <c r="G28" s="15"/>
      <c r="H28" s="42" t="str">
        <f>IF('Organotins data'!H28="","",'Organotins data'!H28)</f>
        <v>2015/23410</v>
      </c>
      <c r="I28" s="43" t="str">
        <f>IF('Organotins data'!I28="","",'Organotins data'!I28)</f>
        <v>Area i</v>
      </c>
      <c r="J28" s="278"/>
      <c r="K28" s="76">
        <f>IF('Organotins data'!J28="","",'Organotins data'!J28)</f>
        <v>21</v>
      </c>
      <c r="L28" s="127">
        <f>IF('Organotins data'!K28="","",IF(ISNUMBER('Organotins data'!K28)=TRUE, IF('Organotins data'!K28&lt;'Organotins data'!K$38, "ERROR", 'Organotins data'!K28), IF('Organotins data'!K28="&lt;LOD",'Organotins data'!K$38, "ERROR")))</f>
        <v>5.728680851063829E-2</v>
      </c>
      <c r="M28" s="284">
        <f>IF('Organotins data'!L28="","",IF(ISNUMBER('Organotins data'!L28)=TRUE, IF('Organotins data'!L28&lt;'Organotins data'!L$38, "ERROR", 'Organotins data'!L28), IF('Organotins data'!L28="&lt;LOD",'Organotins data'!L$38, "ERROR")))</f>
        <v>0</v>
      </c>
      <c r="N28" s="16"/>
    </row>
    <row r="29" spans="7:14" ht="20.100000000000001" customHeight="1" x14ac:dyDescent="0.2">
      <c r="G29" s="15"/>
      <c r="H29" s="42" t="str">
        <f>IF('Organotins data'!H29="","",'Organotins data'!H29)</f>
        <v>2015/23411</v>
      </c>
      <c r="I29" s="43" t="str">
        <f>IF('Organotins data'!I29="","",'Organotins data'!I29)</f>
        <v>Area i</v>
      </c>
      <c r="J29" s="278"/>
      <c r="K29" s="76">
        <f>IF('Organotins data'!J29="","",'Organotins data'!J29)</f>
        <v>22</v>
      </c>
      <c r="L29" s="127">
        <f>IF('Organotins data'!K29="","",IF(ISNUMBER('Organotins data'!K29)=TRUE, IF('Organotins data'!K29&lt;'Organotins data'!K$38, "ERROR", 'Organotins data'!K29), IF('Organotins data'!K29="&lt;LOD",'Organotins data'!K$38, "ERROR")))</f>
        <v>2.8249216885765111E-2</v>
      </c>
      <c r="M29" s="284">
        <f>IF('Organotins data'!L29="","",IF(ISNUMBER('Organotins data'!L29)=TRUE, IF('Organotins data'!L29&lt;'Organotins data'!L$38, "ERROR", 'Organotins data'!L29), IF('Organotins data'!L29="&lt;LOD",'Organotins data'!L$38, "ERROR")))</f>
        <v>9.9233350020191097E-2</v>
      </c>
      <c r="N29" s="16"/>
    </row>
    <row r="30" spans="7:14" ht="20.100000000000001" customHeight="1" x14ac:dyDescent="0.2">
      <c r="G30" s="15"/>
      <c r="H30" s="42" t="str">
        <f>IF('Organotins data'!H30="","",'Organotins data'!H30)</f>
        <v>2015/23412</v>
      </c>
      <c r="I30" s="43" t="str">
        <f>IF('Organotins data'!I30="","",'Organotins data'!I30)</f>
        <v>Area i</v>
      </c>
      <c r="J30" s="278"/>
      <c r="K30" s="76">
        <f>IF('Organotins data'!J30="","",'Organotins data'!J30)</f>
        <v>23</v>
      </c>
      <c r="L30" s="127">
        <f>IF('Organotins data'!K30="","",IF(ISNUMBER('Organotins data'!K30)=TRUE, IF('Organotins data'!K30&lt;'Organotins data'!K$38, "ERROR", 'Organotins data'!K30), IF('Organotins data'!K30="&lt;LOD",'Organotins data'!K$38, "ERROR")))</f>
        <v>0</v>
      </c>
      <c r="M30" s="284">
        <f>IF('Organotins data'!L30="","",IF(ISNUMBER('Organotins data'!L30)=TRUE, IF('Organotins data'!L30&lt;'Organotins data'!L$38, "ERROR", 'Organotins data'!L30), IF('Organotins data'!L30="&lt;LOD",'Organotins data'!L$38, "ERROR")))</f>
        <v>0</v>
      </c>
      <c r="N30" s="16"/>
    </row>
    <row r="31" spans="7:14" ht="20.100000000000001" customHeight="1" x14ac:dyDescent="0.2">
      <c r="G31" s="15"/>
      <c r="H31" s="42" t="str">
        <f>IF('Organotins data'!H31="","",'Organotins data'!H31)</f>
        <v>2015/23413</v>
      </c>
      <c r="I31" s="43" t="str">
        <f>IF('Organotins data'!I31="","",'Organotins data'!I31)</f>
        <v>Area i</v>
      </c>
      <c r="J31" s="278"/>
      <c r="K31" s="76">
        <f>IF('Organotins data'!J31="","",'Organotins data'!J31)</f>
        <v>24</v>
      </c>
      <c r="L31" s="127">
        <f>IF('Organotins data'!K31="","",IF(ISNUMBER('Organotins data'!K31)=TRUE, IF('Organotins data'!K31&lt;'Organotins data'!K$38, "ERROR", 'Organotins data'!K31), IF('Organotins data'!K31="&lt;LOD",'Organotins data'!K$38, "ERROR")))</f>
        <v>2.8212008247915324E-2</v>
      </c>
      <c r="M31" s="284">
        <f>IF('Organotins data'!L31="","",IF(ISNUMBER('Organotins data'!L31)=TRUE, IF('Organotins data'!L31&lt;'Organotins data'!L$38, "ERROR", 'Organotins data'!L31), IF('Organotins data'!L31="&lt;LOD",'Organotins data'!L$38, "ERROR")))</f>
        <v>0.13929064525495338</v>
      </c>
      <c r="N31" s="16"/>
    </row>
    <row r="32" spans="7:14" ht="20.100000000000001" customHeight="1" x14ac:dyDescent="0.2">
      <c r="G32" s="15"/>
      <c r="H32" s="42" t="str">
        <f>IF('Organotins data'!H32="","",'Organotins data'!H32)</f>
        <v>2015/23414</v>
      </c>
      <c r="I32" s="43" t="str">
        <f>IF('Organotins data'!I32="","",'Organotins data'!I32)</f>
        <v>Area i</v>
      </c>
      <c r="J32" s="278"/>
      <c r="K32" s="76">
        <f>IF('Organotins data'!J32="","",'Organotins data'!J32)</f>
        <v>25</v>
      </c>
      <c r="L32" s="127">
        <f>IF('Organotins data'!K32="","",IF(ISNUMBER('Organotins data'!K32)=TRUE, IF('Organotins data'!K32&lt;'Organotins data'!K$38, "ERROR", 'Organotins data'!K32), IF('Organotins data'!K32="&lt;LOD",'Organotins data'!K$38, "ERROR")))</f>
        <v>2.1034097956718185E-2</v>
      </c>
      <c r="M32" s="284">
        <f>IF('Organotins data'!L32="","",IF(ISNUMBER('Organotins data'!L32)=TRUE, IF('Organotins data'!L32&lt;'Organotins data'!L$38, "ERROR", 'Organotins data'!L32), IF('Organotins data'!L32="&lt;LOD",'Organotins data'!L$38, "ERROR")))</f>
        <v>9.0053182228476247E-2</v>
      </c>
      <c r="N32" s="16"/>
    </row>
    <row r="33" spans="7:14" ht="20.100000000000001" customHeight="1" x14ac:dyDescent="0.2">
      <c r="G33" s="15"/>
      <c r="H33" s="42" t="str">
        <f>IF('Organotins data'!H33="","",'Organotins data'!H33)</f>
        <v/>
      </c>
      <c r="I33" s="43" t="str">
        <f>IF('Organotins data'!I33="","",'Organotins data'!I33)</f>
        <v/>
      </c>
      <c r="J33" s="278"/>
      <c r="K33" s="76" t="str">
        <f>IF('Organotins data'!J33="","",'Organotins data'!J33)</f>
        <v/>
      </c>
      <c r="L33" s="127" t="str">
        <f>IF('Organotins data'!K33="","",IF(ISNUMBER('Organotins data'!K33)=TRUE, IF('Organotins data'!K33&lt;'Organotins data'!K$38, "ERROR", 'Organotins data'!K33), IF('Organotins data'!K33="&lt;LOD",'Organotins data'!K$38, "ERROR")))</f>
        <v/>
      </c>
      <c r="M33" s="284" t="str">
        <f>IF('Organotins data'!L33="","",IF(ISNUMBER('Organotins data'!L33)=TRUE, IF('Organotins data'!L33&lt;'Organotins data'!L$38, "ERROR", 'Organotins data'!L33), IF('Organotins data'!L33="&lt;LOD",'Organotins data'!L$38, "ERROR")))</f>
        <v/>
      </c>
      <c r="N33" s="16"/>
    </row>
    <row r="34" spans="7:14" ht="20.100000000000001" customHeight="1" x14ac:dyDescent="0.2">
      <c r="G34" s="15"/>
      <c r="H34" s="42" t="str">
        <f>IF('Organotins data'!H34="","",'Organotins data'!H34)</f>
        <v/>
      </c>
      <c r="I34" s="43" t="str">
        <f>IF('Organotins data'!I34="","",'Organotins data'!I34)</f>
        <v/>
      </c>
      <c r="J34" s="278"/>
      <c r="K34" s="76" t="str">
        <f>IF('Organotins data'!J34="","",'Organotins data'!J34)</f>
        <v/>
      </c>
      <c r="L34" s="127" t="str">
        <f>IF('Organotins data'!K34="","",IF(ISNUMBER('Organotins data'!K34)=TRUE, IF('Organotins data'!K34&lt;'Organotins data'!K$38, "ERROR", 'Organotins data'!K34), IF('Organotins data'!K34="&lt;LOD",'Organotins data'!K$38, "ERROR")))</f>
        <v/>
      </c>
      <c r="M34" s="284" t="str">
        <f>IF('Organotins data'!L34="","",IF(ISNUMBER('Organotins data'!L34)=TRUE, IF('Organotins data'!L34&lt;'Organotins data'!L$38, "ERROR", 'Organotins data'!L34), IF('Organotins data'!L34="&lt;LOD",'Organotins data'!L$38, "ERROR")))</f>
        <v/>
      </c>
      <c r="N34" s="16"/>
    </row>
    <row r="35" spans="7:14" ht="20.100000000000001" customHeight="1" x14ac:dyDescent="0.2">
      <c r="G35" s="15"/>
      <c r="H35" s="42" t="str">
        <f>IF('Organotins data'!H35="","",'Organotins data'!H35)</f>
        <v/>
      </c>
      <c r="I35" s="43" t="str">
        <f>IF('Organotins data'!I35="","",'Organotins data'!I35)</f>
        <v/>
      </c>
      <c r="J35" s="278"/>
      <c r="K35" s="76" t="str">
        <f>IF('Organotins data'!J35="","",'Organotins data'!J35)</f>
        <v/>
      </c>
      <c r="L35" s="127" t="str">
        <f>IF('Organotins data'!K35="","",IF(ISNUMBER('Organotins data'!K35)=TRUE, IF('Organotins data'!K35&lt;'Organotins data'!K$38, "ERROR", 'Organotins data'!K35), IF('Organotins data'!K35="&lt;LOD",'Organotins data'!K$38, "ERROR")))</f>
        <v/>
      </c>
      <c r="M35" s="284" t="str">
        <f>IF('Organotins data'!L35="","",IF(ISNUMBER('Organotins data'!L35)=TRUE, IF('Organotins data'!L35&lt;'Organotins data'!L$38, "ERROR", 'Organotins data'!L35), IF('Organotins data'!L35="&lt;LOD",'Organotins data'!L$38, "ERROR")))</f>
        <v/>
      </c>
      <c r="N35" s="16"/>
    </row>
    <row r="36" spans="7:14" ht="20.100000000000001" customHeight="1" x14ac:dyDescent="0.2">
      <c r="G36" s="15"/>
      <c r="H36" s="42" t="str">
        <f>IF('Organotins data'!H36="","",'Organotins data'!H36)</f>
        <v/>
      </c>
      <c r="I36" s="43" t="str">
        <f>IF('Organotins data'!I36="","",'Organotins data'!I36)</f>
        <v/>
      </c>
      <c r="J36" s="278"/>
      <c r="K36" s="76" t="str">
        <f>IF('Organotins data'!J36="","",'Organotins data'!J36)</f>
        <v/>
      </c>
      <c r="L36" s="127" t="str">
        <f>IF('Organotins data'!K36="","",IF(ISNUMBER('Organotins data'!K36)=TRUE, IF('Organotins data'!K36&lt;'Organotins data'!K$38, "ERROR", 'Organotins data'!K36), IF('Organotins data'!K36="&lt;LOD",'Organotins data'!K$38, "ERROR")))</f>
        <v/>
      </c>
      <c r="M36" s="284" t="str">
        <f>IF('Organotins data'!L36="","",IF(ISNUMBER('Organotins data'!L36)=TRUE, IF('Organotins data'!L36&lt;'Organotins data'!L$38, "ERROR", 'Organotins data'!L36), IF('Organotins data'!L36="&lt;LOD",'Organotins data'!L$38, "ERROR")))</f>
        <v/>
      </c>
      <c r="N36" s="16"/>
    </row>
    <row r="37" spans="7:14" ht="20.100000000000001" customHeight="1" thickBot="1" x14ac:dyDescent="0.25">
      <c r="G37" s="15"/>
      <c r="H37" s="47" t="str">
        <f>IF('Organotins data'!H37="","",'Organotins data'!H37)</f>
        <v/>
      </c>
      <c r="I37" s="48" t="str">
        <f>IF('Organotins data'!I37="","",'Organotins data'!I37)</f>
        <v/>
      </c>
      <c r="J37" s="287"/>
      <c r="K37" s="77" t="str">
        <f>IF('Organotins data'!J37="","",'Organotins data'!J37)</f>
        <v/>
      </c>
      <c r="L37" s="128" t="str">
        <f>IF('Organotins data'!K37="","",IF(ISNUMBER('Organotins data'!K37)=TRUE, IF('Organotins data'!K37&lt;'Organotins data'!K$38, "ERROR", 'Organotins data'!K37), IF('Organotins data'!K37="&lt;LOD",'Organotins data'!K$38, "ERROR")))</f>
        <v/>
      </c>
      <c r="M37" s="286" t="str">
        <f>IF('Organotins data'!L37="","",IF(ISNUMBER('Organotins data'!L37)=TRUE, IF('Organotins data'!L37&lt;'Organotins data'!L$38, "ERROR", 'Organotins data'!L37), IF('Organotins data'!L37="&lt;LOD",'Organotins data'!L$38, "ERROR")))</f>
        <v/>
      </c>
      <c r="N37" s="16"/>
    </row>
    <row r="38" spans="7:14" ht="19.5" customHeight="1" thickBot="1" x14ac:dyDescent="0.25">
      <c r="G38" s="15"/>
      <c r="H38" s="32"/>
      <c r="I38" s="33"/>
      <c r="J38" s="33"/>
      <c r="K38" s="78" t="s">
        <v>183</v>
      </c>
      <c r="L38" s="298">
        <f>IF(COUNT(L8:L37)&lt;1,"", AVERAGE(L8:L37))</f>
        <v>1.3065083899225291E-2</v>
      </c>
      <c r="M38" s="299">
        <f>IF(COUNT(M8:M37)&lt;1,"", AVERAGE(M8:M37))</f>
        <v>3.6049126449459193E-2</v>
      </c>
      <c r="N38" s="16"/>
    </row>
    <row r="39" spans="7:14" ht="19.5" customHeight="1" thickBot="1" x14ac:dyDescent="0.25">
      <c r="G39" s="15"/>
      <c r="H39" s="54"/>
      <c r="I39" s="54"/>
      <c r="J39" s="54"/>
      <c r="K39" s="79"/>
      <c r="L39" s="300"/>
      <c r="M39" s="300"/>
      <c r="N39" s="16"/>
    </row>
    <row r="40" spans="7:14" ht="19.5" customHeight="1" x14ac:dyDescent="0.2">
      <c r="G40" s="15"/>
      <c r="H40" s="61"/>
      <c r="I40" s="62"/>
      <c r="J40" s="62"/>
      <c r="K40" s="102" t="s">
        <v>57</v>
      </c>
      <c r="L40" s="301">
        <v>0.1</v>
      </c>
      <c r="M40" s="302">
        <v>0.1</v>
      </c>
      <c r="N40" s="16"/>
    </row>
    <row r="41" spans="7:14" ht="19.5" customHeight="1" thickBot="1" x14ac:dyDescent="0.25">
      <c r="G41" s="15"/>
      <c r="H41" s="64"/>
      <c r="I41" s="65"/>
      <c r="J41" s="65"/>
      <c r="K41" s="103" t="s">
        <v>53</v>
      </c>
      <c r="L41" s="303">
        <v>1</v>
      </c>
      <c r="M41" s="304">
        <v>1</v>
      </c>
      <c r="N41" s="16"/>
    </row>
    <row r="42" spans="7:14" ht="20.100000000000001" customHeight="1" thickBot="1" x14ac:dyDescent="0.25">
      <c r="G42" s="20"/>
      <c r="H42" s="17"/>
      <c r="I42" s="17"/>
      <c r="J42" s="17"/>
      <c r="K42" s="104"/>
      <c r="L42" s="153"/>
      <c r="M42" s="153"/>
      <c r="N42" s="18"/>
    </row>
    <row r="43" spans="7:14" ht="20.100000000000001" customHeight="1" x14ac:dyDescent="0.2">
      <c r="N43" s="11"/>
    </row>
    <row r="44" spans="7:14" ht="20.100000000000001" customHeight="1" x14ac:dyDescent="0.2">
      <c r="N44" s="11"/>
    </row>
    <row r="45" spans="7:14" ht="20.100000000000001" customHeight="1" thickBot="1" x14ac:dyDescent="0.25">
      <c r="H45" s="38" t="s">
        <v>208</v>
      </c>
      <c r="N45" s="11"/>
    </row>
    <row r="46" spans="7:14" ht="20.100000000000001" customHeight="1" thickBot="1" x14ac:dyDescent="0.25">
      <c r="G46" s="12"/>
      <c r="H46" s="13"/>
      <c r="I46" s="13"/>
      <c r="J46" s="13"/>
      <c r="K46" s="101"/>
      <c r="L46" s="146"/>
      <c r="M46" s="146"/>
      <c r="N46" s="14"/>
    </row>
    <row r="47" spans="7:14" ht="20.100000000000001" customHeight="1" thickBot="1" x14ac:dyDescent="0.25">
      <c r="G47" s="15"/>
      <c r="H47" s="473" t="s">
        <v>38</v>
      </c>
      <c r="I47" s="476" t="s">
        <v>52</v>
      </c>
      <c r="J47" s="476" t="s">
        <v>72</v>
      </c>
      <c r="K47" s="500" t="s">
        <v>63</v>
      </c>
      <c r="L47" s="511" t="s">
        <v>408</v>
      </c>
      <c r="M47" s="512"/>
      <c r="N47" s="16"/>
    </row>
    <row r="48" spans="7:14" ht="20.100000000000001" customHeight="1" thickBot="1" x14ac:dyDescent="0.25">
      <c r="G48" s="15"/>
      <c r="H48" s="475"/>
      <c r="I48" s="478"/>
      <c r="J48" s="478"/>
      <c r="K48" s="501"/>
      <c r="L48" s="295" t="s">
        <v>50</v>
      </c>
      <c r="M48" s="296" t="s">
        <v>49</v>
      </c>
      <c r="N48" s="16"/>
    </row>
    <row r="49" spans="7:14" ht="20.100000000000001" customHeight="1" x14ac:dyDescent="0.2">
      <c r="G49" s="15"/>
      <c r="H49" s="39" t="str">
        <f t="shared" ref="H49:K58" si="0">IF(H8="","",H8)</f>
        <v>2015/23390</v>
      </c>
      <c r="I49" s="40" t="str">
        <f t="shared" si="0"/>
        <v>Area i</v>
      </c>
      <c r="J49" s="40" t="str">
        <f t="shared" si="0"/>
        <v/>
      </c>
      <c r="K49" s="75">
        <f t="shared" si="0"/>
        <v>1</v>
      </c>
      <c r="L49" s="297">
        <f>IF(L8="","",('Physical Data'!$L9/100)*L8)</f>
        <v>8.1271396754692988E-3</v>
      </c>
      <c r="M49" s="280">
        <f>IF(M8="","",('Physical Data'!$L9/100)*M8)</f>
        <v>7.3574292077632844E-3</v>
      </c>
      <c r="N49" s="16"/>
    </row>
    <row r="50" spans="7:14" ht="20.100000000000001" customHeight="1" x14ac:dyDescent="0.2">
      <c r="G50" s="15"/>
      <c r="H50" s="42" t="str">
        <f t="shared" si="0"/>
        <v>2015/23391</v>
      </c>
      <c r="I50" s="43" t="str">
        <f t="shared" si="0"/>
        <v>Area i</v>
      </c>
      <c r="J50" s="43" t="str">
        <f t="shared" si="0"/>
        <v/>
      </c>
      <c r="K50" s="76">
        <f t="shared" si="0"/>
        <v>2</v>
      </c>
      <c r="L50" s="127">
        <f>IF(L9="","",('Physical Data'!$L10/100)*L9)</f>
        <v>5.2819842312746392E-3</v>
      </c>
      <c r="M50" s="284">
        <f>IF(M9="","",('Physical Data'!$L10/100)*M9)</f>
        <v>8.0979632063074899E-3</v>
      </c>
      <c r="N50" s="16"/>
    </row>
    <row r="51" spans="7:14" ht="20.100000000000001" customHeight="1" x14ac:dyDescent="0.2">
      <c r="G51" s="15"/>
      <c r="H51" s="42" t="str">
        <f t="shared" si="0"/>
        <v>2015/23392</v>
      </c>
      <c r="I51" s="43" t="str">
        <f t="shared" si="0"/>
        <v>Area i</v>
      </c>
      <c r="J51" s="43" t="str">
        <f t="shared" si="0"/>
        <v/>
      </c>
      <c r="K51" s="76">
        <f t="shared" si="0"/>
        <v>3</v>
      </c>
      <c r="L51" s="127">
        <f>IF(L10="","",('Physical Data'!$L11/100)*L10)</f>
        <v>9.5123670212765941E-3</v>
      </c>
      <c r="M51" s="284">
        <f>IF(M10="","",('Physical Data'!$L11/100)*M10)</f>
        <v>8.2428191489361709E-3</v>
      </c>
      <c r="N51" s="16"/>
    </row>
    <row r="52" spans="7:14" ht="20.100000000000001" customHeight="1" x14ac:dyDescent="0.2">
      <c r="G52" s="15"/>
      <c r="H52" s="42" t="str">
        <f t="shared" si="0"/>
        <v>2015/23393</v>
      </c>
      <c r="I52" s="43" t="str">
        <f t="shared" si="0"/>
        <v>Area i</v>
      </c>
      <c r="J52" s="43" t="str">
        <f t="shared" si="0"/>
        <v/>
      </c>
      <c r="K52" s="76">
        <f t="shared" si="0"/>
        <v>4</v>
      </c>
      <c r="L52" s="127">
        <f>IF(L11="","",('Physical Data'!$L12/100)*L11)</f>
        <v>1.0319467455621303E-2</v>
      </c>
      <c r="M52" s="284">
        <f>IF(M11="","",('Physical Data'!$L12/100)*M11)</f>
        <v>4.6233550295857991E-3</v>
      </c>
      <c r="N52" s="16"/>
    </row>
    <row r="53" spans="7:14" ht="20.100000000000001" customHeight="1" x14ac:dyDescent="0.2">
      <c r="G53" s="15"/>
      <c r="H53" s="42" t="str">
        <f t="shared" si="0"/>
        <v>2015/23394</v>
      </c>
      <c r="I53" s="43" t="str">
        <f t="shared" si="0"/>
        <v>Area i</v>
      </c>
      <c r="J53" s="43" t="str">
        <f t="shared" si="0"/>
        <v/>
      </c>
      <c r="K53" s="76">
        <f t="shared" si="0"/>
        <v>5</v>
      </c>
      <c r="L53" s="127">
        <f>IF(L12="","",('Physical Data'!$L13/100)*L12)</f>
        <v>5.6193753983428945E-3</v>
      </c>
      <c r="M53" s="284">
        <f>IF(M12="","",('Physical Data'!$L13/100)*M12)</f>
        <v>1.159993626513703E-2</v>
      </c>
      <c r="N53" s="16"/>
    </row>
    <row r="54" spans="7:14" ht="20.100000000000001" customHeight="1" x14ac:dyDescent="0.2">
      <c r="G54" s="15"/>
      <c r="H54" s="42" t="str">
        <f t="shared" si="0"/>
        <v>2015/23395</v>
      </c>
      <c r="I54" s="43" t="str">
        <f t="shared" si="0"/>
        <v>Area i</v>
      </c>
      <c r="J54" s="43" t="str">
        <f t="shared" si="0"/>
        <v/>
      </c>
      <c r="K54" s="76">
        <f t="shared" si="0"/>
        <v>6</v>
      </c>
      <c r="L54" s="127">
        <f>IF(L13="","",('Physical Data'!$L14/100)*L13)</f>
        <v>0</v>
      </c>
      <c r="M54" s="284">
        <f>IF(M13="","",('Physical Data'!$L14/100)*M13)</f>
        <v>0</v>
      </c>
      <c r="N54" s="16"/>
    </row>
    <row r="55" spans="7:14" ht="20.100000000000001" customHeight="1" x14ac:dyDescent="0.2">
      <c r="G55" s="15"/>
      <c r="H55" s="42" t="str">
        <f t="shared" si="0"/>
        <v>2015/23396</v>
      </c>
      <c r="I55" s="43" t="str">
        <f t="shared" si="0"/>
        <v>Area i</v>
      </c>
      <c r="J55" s="43" t="str">
        <f t="shared" si="0"/>
        <v/>
      </c>
      <c r="K55" s="76">
        <f t="shared" si="0"/>
        <v>7</v>
      </c>
      <c r="L55" s="127">
        <f>IF(L14="","",('Physical Data'!$L15/100)*L14)</f>
        <v>3.8699903567984565E-3</v>
      </c>
      <c r="M55" s="284">
        <f>IF(M14="","",('Physical Data'!$L15/100)*M14)</f>
        <v>1.478026358084217E-2</v>
      </c>
      <c r="N55" s="16"/>
    </row>
    <row r="56" spans="7:14" ht="20.100000000000001" customHeight="1" x14ac:dyDescent="0.2">
      <c r="G56" s="15"/>
      <c r="H56" s="42" t="str">
        <f t="shared" si="0"/>
        <v>2015/23397</v>
      </c>
      <c r="I56" s="43" t="str">
        <f t="shared" si="0"/>
        <v>Area i</v>
      </c>
      <c r="J56" s="43" t="str">
        <f t="shared" si="0"/>
        <v/>
      </c>
      <c r="K56" s="76">
        <f t="shared" si="0"/>
        <v>8</v>
      </c>
      <c r="L56" s="127">
        <f>IF(L15="","",('Physical Data'!$L16/100)*L15)</f>
        <v>3.6305025773195874E-3</v>
      </c>
      <c r="M56" s="284">
        <f>IF(M15="","",('Physical Data'!$L16/100)*M15)</f>
        <v>2.4207603092783504E-2</v>
      </c>
      <c r="N56" s="16"/>
    </row>
    <row r="57" spans="7:14" ht="20.100000000000001" customHeight="1" x14ac:dyDescent="0.2">
      <c r="G57" s="15"/>
      <c r="H57" s="42" t="str">
        <f t="shared" si="0"/>
        <v>2015/23398</v>
      </c>
      <c r="I57" s="43" t="str">
        <f t="shared" si="0"/>
        <v>Area i</v>
      </c>
      <c r="J57" s="43" t="str">
        <f t="shared" si="0"/>
        <v/>
      </c>
      <c r="K57" s="76">
        <f t="shared" si="0"/>
        <v>9</v>
      </c>
      <c r="L57" s="127">
        <f>IF(L16="","",('Physical Data'!$L17/100)*L16)</f>
        <v>7.2759803921568639E-3</v>
      </c>
      <c r="M57" s="284">
        <f>IF(M16="","",('Physical Data'!$L17/100)*M16)</f>
        <v>4.1840379901960788E-2</v>
      </c>
      <c r="N57" s="16"/>
    </row>
    <row r="58" spans="7:14" ht="20.100000000000001" customHeight="1" x14ac:dyDescent="0.2">
      <c r="G58" s="15"/>
      <c r="H58" s="42" t="str">
        <f t="shared" si="0"/>
        <v>2015/23399</v>
      </c>
      <c r="I58" s="43" t="str">
        <f t="shared" si="0"/>
        <v>Area i</v>
      </c>
      <c r="J58" s="43" t="str">
        <f t="shared" si="0"/>
        <v/>
      </c>
      <c r="K58" s="76">
        <f t="shared" si="0"/>
        <v>10</v>
      </c>
      <c r="L58" s="127">
        <f>IF(L17="","",('Physical Data'!$L18/100)*L17)</f>
        <v>3.3040169270833332E-3</v>
      </c>
      <c r="M58" s="284">
        <f>IF(M17="","",('Physical Data'!$L18/100)*M17)</f>
        <v>1.6909244791666663E-2</v>
      </c>
      <c r="N58" s="16"/>
    </row>
    <row r="59" spans="7:14" ht="20.100000000000001" customHeight="1" x14ac:dyDescent="0.2">
      <c r="G59" s="15"/>
      <c r="H59" s="42" t="str">
        <f t="shared" ref="H59:K68" si="1">IF(H18="","",H18)</f>
        <v>2015/23400</v>
      </c>
      <c r="I59" s="43" t="str">
        <f t="shared" si="1"/>
        <v>Area i</v>
      </c>
      <c r="J59" s="43" t="str">
        <f t="shared" si="1"/>
        <v/>
      </c>
      <c r="K59" s="76">
        <f t="shared" si="1"/>
        <v>11</v>
      </c>
      <c r="L59" s="127">
        <f>IF(L18="","",('Physical Data'!$L19/100)*L18)</f>
        <v>1.8721987658330624E-3</v>
      </c>
      <c r="M59" s="284">
        <f>IF(M18="","",('Physical Data'!$L19/100)*M18)</f>
        <v>6.8851575186748941E-3</v>
      </c>
      <c r="N59" s="16"/>
    </row>
    <row r="60" spans="7:14" ht="20.100000000000001" customHeight="1" x14ac:dyDescent="0.2">
      <c r="G60" s="15"/>
      <c r="H60" s="42" t="str">
        <f t="shared" si="1"/>
        <v>2015/23401</v>
      </c>
      <c r="I60" s="43" t="str">
        <f t="shared" si="1"/>
        <v>Area i</v>
      </c>
      <c r="J60" s="43" t="str">
        <f t="shared" si="1"/>
        <v/>
      </c>
      <c r="K60" s="76">
        <f t="shared" si="1"/>
        <v>12</v>
      </c>
      <c r="L60" s="127">
        <f>IF(L19="","",('Physical Data'!$L20/100)*L19)</f>
        <v>0</v>
      </c>
      <c r="M60" s="284">
        <f>IF(M19="","",('Physical Data'!$L20/100)*M19)</f>
        <v>1.802686567164179E-2</v>
      </c>
      <c r="N60" s="16"/>
    </row>
    <row r="61" spans="7:14" ht="20.100000000000001" customHeight="1" x14ac:dyDescent="0.2">
      <c r="G61" s="15"/>
      <c r="H61" s="42" t="str">
        <f t="shared" si="1"/>
        <v>2015/23402</v>
      </c>
      <c r="I61" s="43" t="str">
        <f t="shared" si="1"/>
        <v>Area i</v>
      </c>
      <c r="J61" s="43" t="str">
        <f t="shared" si="1"/>
        <v/>
      </c>
      <c r="K61" s="76">
        <f t="shared" si="1"/>
        <v>13</v>
      </c>
      <c r="L61" s="127">
        <f>IF(L20="","",('Physical Data'!$L21/100)*L20)</f>
        <v>0</v>
      </c>
      <c r="M61" s="284">
        <f>IF(M20="","",('Physical Data'!$L21/100)*M20)</f>
        <v>1.0705462582886014E-2</v>
      </c>
      <c r="N61" s="16"/>
    </row>
    <row r="62" spans="7:14" ht="20.100000000000001" customHeight="1" x14ac:dyDescent="0.2">
      <c r="G62" s="15"/>
      <c r="H62" s="42" t="str">
        <f t="shared" si="1"/>
        <v>2015/23403</v>
      </c>
      <c r="I62" s="43" t="str">
        <f t="shared" si="1"/>
        <v>Area i</v>
      </c>
      <c r="J62" s="43" t="str">
        <f t="shared" si="1"/>
        <v/>
      </c>
      <c r="K62" s="76">
        <f t="shared" si="1"/>
        <v>14</v>
      </c>
      <c r="L62" s="127">
        <f>IF(L21="","",('Physical Data'!$L22/100)*L21)</f>
        <v>0</v>
      </c>
      <c r="M62" s="284">
        <f>IF(M21="","",('Physical Data'!$L22/100)*M21)</f>
        <v>5.822770247933884E-3</v>
      </c>
      <c r="N62" s="16"/>
    </row>
    <row r="63" spans="7:14" ht="20.100000000000001" customHeight="1" x14ac:dyDescent="0.2">
      <c r="G63" s="15"/>
      <c r="H63" s="42" t="str">
        <f t="shared" si="1"/>
        <v>2015/23404</v>
      </c>
      <c r="I63" s="43" t="str">
        <f t="shared" si="1"/>
        <v>Area i</v>
      </c>
      <c r="J63" s="43" t="str">
        <f t="shared" si="1"/>
        <v/>
      </c>
      <c r="K63" s="76">
        <f t="shared" si="1"/>
        <v>15</v>
      </c>
      <c r="L63" s="127">
        <f>IF(L22="","",('Physical Data'!$L23/100)*L22)</f>
        <v>0</v>
      </c>
      <c r="M63" s="284">
        <f>IF(M22="","",('Physical Data'!$L23/100)*M22)</f>
        <v>5.6808460013218773E-3</v>
      </c>
      <c r="N63" s="16"/>
    </row>
    <row r="64" spans="7:14" ht="20.100000000000001" customHeight="1" x14ac:dyDescent="0.2">
      <c r="G64" s="15"/>
      <c r="H64" s="42" t="str">
        <f t="shared" si="1"/>
        <v>2015/23405</v>
      </c>
      <c r="I64" s="43" t="str">
        <f t="shared" si="1"/>
        <v>Area i</v>
      </c>
      <c r="J64" s="43" t="str">
        <f t="shared" si="1"/>
        <v/>
      </c>
      <c r="K64" s="76">
        <f t="shared" si="1"/>
        <v>16</v>
      </c>
      <c r="L64" s="127">
        <f>IF(L23="","",('Physical Data'!$L24/100)*L23)</f>
        <v>0</v>
      </c>
      <c r="M64" s="284">
        <f>IF(M23="","",('Physical Data'!$L24/100)*M23)</f>
        <v>8.5716349310571236E-3</v>
      </c>
      <c r="N64" s="16"/>
    </row>
    <row r="65" spans="7:14" ht="20.100000000000001" customHeight="1" x14ac:dyDescent="0.2">
      <c r="G65" s="15"/>
      <c r="H65" s="42" t="str">
        <f t="shared" si="1"/>
        <v>2015/23406</v>
      </c>
      <c r="I65" s="43" t="str">
        <f t="shared" si="1"/>
        <v>Area i</v>
      </c>
      <c r="J65" s="43" t="str">
        <f t="shared" si="1"/>
        <v/>
      </c>
      <c r="K65" s="76">
        <f t="shared" si="1"/>
        <v>17</v>
      </c>
      <c r="L65" s="127">
        <f>IF(L24="","",('Physical Data'!$L25/100)*L24)</f>
        <v>0</v>
      </c>
      <c r="M65" s="284">
        <f>IF(M24="","",('Physical Data'!$L25/100)*M24)</f>
        <v>5.3866453674121404E-3</v>
      </c>
      <c r="N65" s="16"/>
    </row>
    <row r="66" spans="7:14" ht="20.100000000000001" customHeight="1" x14ac:dyDescent="0.2">
      <c r="G66" s="15"/>
      <c r="H66" s="42" t="str">
        <f t="shared" si="1"/>
        <v>2015/23407</v>
      </c>
      <c r="I66" s="43" t="str">
        <f t="shared" si="1"/>
        <v>Area i</v>
      </c>
      <c r="J66" s="43" t="str">
        <f t="shared" si="1"/>
        <v/>
      </c>
      <c r="K66" s="76">
        <f t="shared" si="1"/>
        <v>18</v>
      </c>
      <c r="L66" s="127">
        <f>IF(L25="","",('Physical Data'!$L26/100)*L25)</f>
        <v>0</v>
      </c>
      <c r="M66" s="284">
        <f>IF(M25="","",('Physical Data'!$L26/100)*M25)</f>
        <v>0</v>
      </c>
      <c r="N66" s="16"/>
    </row>
    <row r="67" spans="7:14" ht="20.100000000000001" customHeight="1" x14ac:dyDescent="0.2">
      <c r="G67" s="15"/>
      <c r="H67" s="42" t="str">
        <f t="shared" si="1"/>
        <v>2015/23408</v>
      </c>
      <c r="I67" s="43" t="str">
        <f t="shared" si="1"/>
        <v>Area i</v>
      </c>
      <c r="J67" s="43" t="str">
        <f t="shared" si="1"/>
        <v/>
      </c>
      <c r="K67" s="76">
        <f t="shared" si="1"/>
        <v>19</v>
      </c>
      <c r="L67" s="127">
        <f>IF(L26="","",('Physical Data'!$L27/100)*L26)</f>
        <v>7.5640889478924668E-3</v>
      </c>
      <c r="M67" s="284">
        <f>IF(M26="","",('Physical Data'!$L27/100)*M26)</f>
        <v>0</v>
      </c>
      <c r="N67" s="16"/>
    </row>
    <row r="68" spans="7:14" ht="20.100000000000001" customHeight="1" x14ac:dyDescent="0.2">
      <c r="G68" s="15"/>
      <c r="H68" s="42" t="str">
        <f t="shared" si="1"/>
        <v>2015/23409</v>
      </c>
      <c r="I68" s="43" t="str">
        <f t="shared" si="1"/>
        <v>Area i</v>
      </c>
      <c r="J68" s="43" t="str">
        <f t="shared" si="1"/>
        <v/>
      </c>
      <c r="K68" s="76">
        <f t="shared" si="1"/>
        <v>20</v>
      </c>
      <c r="L68" s="127">
        <f>IF(L27="","",('Physical Data'!$L28/100)*L27)</f>
        <v>0</v>
      </c>
      <c r="M68" s="284">
        <f>IF(M27="","",('Physical Data'!$L28/100)*M27)</f>
        <v>0</v>
      </c>
      <c r="N68" s="16"/>
    </row>
    <row r="69" spans="7:14" ht="20.100000000000001" customHeight="1" x14ac:dyDescent="0.2">
      <c r="G69" s="15"/>
      <c r="H69" s="42" t="str">
        <f t="shared" ref="H69:K78" si="2">IF(H28="","",H28)</f>
        <v>2015/23410</v>
      </c>
      <c r="I69" s="43" t="str">
        <f t="shared" si="2"/>
        <v>Area i</v>
      </c>
      <c r="J69" s="43" t="str">
        <f t="shared" si="2"/>
        <v/>
      </c>
      <c r="K69" s="76">
        <f t="shared" si="2"/>
        <v>21</v>
      </c>
      <c r="L69" s="127">
        <f>IF(L28="","",('Physical Data'!$L29/100)*L28)</f>
        <v>8.9600000000000009E-3</v>
      </c>
      <c r="M69" s="284">
        <f>IF(M28="","",('Physical Data'!$L29/100)*M28)</f>
        <v>0</v>
      </c>
      <c r="N69" s="16"/>
    </row>
    <row r="70" spans="7:14" ht="20.100000000000001" customHeight="1" x14ac:dyDescent="0.2">
      <c r="G70" s="15"/>
      <c r="H70" s="42" t="str">
        <f t="shared" si="2"/>
        <v>2015/23411</v>
      </c>
      <c r="I70" s="43" t="str">
        <f t="shared" si="2"/>
        <v>Area i</v>
      </c>
      <c r="J70" s="43" t="str">
        <f t="shared" si="2"/>
        <v/>
      </c>
      <c r="K70" s="76">
        <f t="shared" si="2"/>
        <v>22</v>
      </c>
      <c r="L70" s="127">
        <f>IF(L29="","",('Physical Data'!$L30/100)*L29)</f>
        <v>8.6102564102564106E-3</v>
      </c>
      <c r="M70" s="284">
        <f>IF(M29="","",('Physical Data'!$L30/100)*M29)</f>
        <v>3.0245956607495066E-2</v>
      </c>
      <c r="N70" s="16"/>
    </row>
    <row r="71" spans="7:14" ht="20.100000000000001" customHeight="1" x14ac:dyDescent="0.2">
      <c r="G71" s="15"/>
      <c r="H71" s="42" t="str">
        <f t="shared" si="2"/>
        <v>2015/23412</v>
      </c>
      <c r="I71" s="43" t="str">
        <f t="shared" si="2"/>
        <v>Area i</v>
      </c>
      <c r="J71" s="43" t="str">
        <f t="shared" si="2"/>
        <v/>
      </c>
      <c r="K71" s="76">
        <f t="shared" si="2"/>
        <v>23</v>
      </c>
      <c r="L71" s="127">
        <f>IF(L30="","",('Physical Data'!$L31/100)*L30)</f>
        <v>0</v>
      </c>
      <c r="M71" s="284">
        <f>IF(M30="","",('Physical Data'!$L31/100)*M30)</f>
        <v>0</v>
      </c>
      <c r="N71" s="16"/>
    </row>
    <row r="72" spans="7:14" ht="20.100000000000001" customHeight="1" x14ac:dyDescent="0.2">
      <c r="G72" s="15"/>
      <c r="H72" s="42" t="str">
        <f t="shared" si="2"/>
        <v>2015/23413</v>
      </c>
      <c r="I72" s="43" t="str">
        <f t="shared" si="2"/>
        <v>Area i</v>
      </c>
      <c r="J72" s="43" t="str">
        <f t="shared" si="2"/>
        <v/>
      </c>
      <c r="K72" s="76">
        <f t="shared" si="2"/>
        <v>24</v>
      </c>
      <c r="L72" s="127">
        <f>IF(L31="","",('Physical Data'!$L32/100)*L31)</f>
        <v>7.4964190981432356E-3</v>
      </c>
      <c r="M72" s="284">
        <f>IF(M31="","",('Physical Data'!$L32/100)*M31)</f>
        <v>3.7011936339522544E-2</v>
      </c>
      <c r="N72" s="16"/>
    </row>
    <row r="73" spans="7:14" ht="20.100000000000001" customHeight="1" x14ac:dyDescent="0.2">
      <c r="G73" s="15"/>
      <c r="H73" s="42" t="str">
        <f t="shared" si="2"/>
        <v>2015/23414</v>
      </c>
      <c r="I73" s="43" t="str">
        <f t="shared" si="2"/>
        <v>Area i</v>
      </c>
      <c r="J73" s="43" t="str">
        <f t="shared" si="2"/>
        <v/>
      </c>
      <c r="K73" s="76">
        <f t="shared" si="2"/>
        <v>25</v>
      </c>
      <c r="L73" s="127">
        <f>IF(L32="","",('Physical Data'!$L33/100)*L32)</f>
        <v>7.9858447488584464E-3</v>
      </c>
      <c r="M73" s="284">
        <f>IF(M32="","",('Physical Data'!$L33/100)*M32)</f>
        <v>3.4189758643183299E-2</v>
      </c>
      <c r="N73" s="16"/>
    </row>
    <row r="74" spans="7:14" ht="20.100000000000001" customHeight="1" x14ac:dyDescent="0.2">
      <c r="G74" s="15"/>
      <c r="H74" s="42" t="str">
        <f t="shared" si="2"/>
        <v/>
      </c>
      <c r="I74" s="43" t="str">
        <f t="shared" si="2"/>
        <v/>
      </c>
      <c r="J74" s="43" t="str">
        <f t="shared" si="2"/>
        <v/>
      </c>
      <c r="K74" s="76" t="str">
        <f t="shared" si="2"/>
        <v/>
      </c>
      <c r="L74" s="127" t="str">
        <f>IF(L33="","",('Physical Data'!$L34/100)*L33)</f>
        <v/>
      </c>
      <c r="M74" s="284" t="str">
        <f>IF(M33="","",('Physical Data'!$L34/100)*M33)</f>
        <v/>
      </c>
      <c r="N74" s="16"/>
    </row>
    <row r="75" spans="7:14" ht="20.100000000000001" customHeight="1" x14ac:dyDescent="0.2">
      <c r="G75" s="15"/>
      <c r="H75" s="42" t="str">
        <f t="shared" si="2"/>
        <v/>
      </c>
      <c r="I75" s="43" t="str">
        <f t="shared" si="2"/>
        <v/>
      </c>
      <c r="J75" s="43" t="str">
        <f t="shared" si="2"/>
        <v/>
      </c>
      <c r="K75" s="76" t="str">
        <f t="shared" si="2"/>
        <v/>
      </c>
      <c r="L75" s="127" t="str">
        <f>IF(L34="","",('Physical Data'!$L35/100)*L34)</f>
        <v/>
      </c>
      <c r="M75" s="284" t="str">
        <f>IF(M34="","",('Physical Data'!$L35/100)*M34)</f>
        <v/>
      </c>
      <c r="N75" s="16"/>
    </row>
    <row r="76" spans="7:14" ht="20.100000000000001" customHeight="1" x14ac:dyDescent="0.2">
      <c r="G76" s="15"/>
      <c r="H76" s="42" t="str">
        <f t="shared" si="2"/>
        <v/>
      </c>
      <c r="I76" s="43" t="str">
        <f t="shared" si="2"/>
        <v/>
      </c>
      <c r="J76" s="43" t="str">
        <f t="shared" si="2"/>
        <v/>
      </c>
      <c r="K76" s="76" t="str">
        <f t="shared" si="2"/>
        <v/>
      </c>
      <c r="L76" s="127" t="str">
        <f>IF(L35="","",('Physical Data'!$L36/100)*L35)</f>
        <v/>
      </c>
      <c r="M76" s="284" t="str">
        <f>IF(M35="","",('Physical Data'!$L36/100)*M35)</f>
        <v/>
      </c>
      <c r="N76" s="16"/>
    </row>
    <row r="77" spans="7:14" ht="20.100000000000001" customHeight="1" x14ac:dyDescent="0.2">
      <c r="G77" s="15"/>
      <c r="H77" s="42" t="str">
        <f t="shared" si="2"/>
        <v/>
      </c>
      <c r="I77" s="43" t="str">
        <f t="shared" si="2"/>
        <v/>
      </c>
      <c r="J77" s="43" t="str">
        <f t="shared" si="2"/>
        <v/>
      </c>
      <c r="K77" s="76" t="str">
        <f t="shared" si="2"/>
        <v/>
      </c>
      <c r="L77" s="127" t="str">
        <f>IF(L36="","",('Physical Data'!$L37/100)*L36)</f>
        <v/>
      </c>
      <c r="M77" s="284" t="str">
        <f>IF(M36="","",('Physical Data'!$L37/100)*M36)</f>
        <v/>
      </c>
      <c r="N77" s="16"/>
    </row>
    <row r="78" spans="7:14" ht="20.100000000000001" customHeight="1" thickBot="1" x14ac:dyDescent="0.25">
      <c r="G78" s="15"/>
      <c r="H78" s="47" t="str">
        <f t="shared" si="2"/>
        <v/>
      </c>
      <c r="I78" s="48" t="str">
        <f t="shared" si="2"/>
        <v/>
      </c>
      <c r="J78" s="48" t="str">
        <f t="shared" si="2"/>
        <v/>
      </c>
      <c r="K78" s="77" t="str">
        <f t="shared" si="2"/>
        <v/>
      </c>
      <c r="L78" s="127" t="str">
        <f>IF(L37="","",('Physical Data'!$L38/100)*L37)</f>
        <v/>
      </c>
      <c r="M78" s="284" t="str">
        <f>IF(M37="","",('Physical Data'!$L38/100)*M37)</f>
        <v/>
      </c>
      <c r="N78" s="16"/>
    </row>
    <row r="79" spans="7:14" ht="20.100000000000001" customHeight="1" thickBot="1" x14ac:dyDescent="0.25">
      <c r="G79" s="15"/>
      <c r="H79" s="32"/>
      <c r="I79" s="33"/>
      <c r="J79" s="33"/>
      <c r="K79" s="78">
        <f>IF(COUNT(K48:K77)&lt;1,"", AVERAGE(K48:K77))</f>
        <v>13</v>
      </c>
      <c r="L79" s="298">
        <f>IF(COUNT(L48:L77)&lt;1,"", AVERAGE(L48:L77))</f>
        <v>3.9771852802530641E-3</v>
      </c>
      <c r="M79" s="299">
        <f>IF(COUNT(M48:M77)&lt;1,"", AVERAGE(M48:M77))</f>
        <v>1.2007441125444461E-2</v>
      </c>
      <c r="N79" s="16"/>
    </row>
    <row r="80" spans="7:14" ht="20.100000000000001" customHeight="1" thickBot="1" x14ac:dyDescent="0.25">
      <c r="G80" s="20"/>
      <c r="H80" s="54"/>
      <c r="I80" s="54"/>
      <c r="J80" s="54"/>
      <c r="K80" s="79"/>
      <c r="L80" s="300"/>
      <c r="M80" s="300"/>
      <c r="N80" s="18"/>
    </row>
    <row r="81" spans="7:19" ht="20.100000000000001" customHeight="1" x14ac:dyDescent="0.2">
      <c r="N81" s="11"/>
    </row>
    <row r="82" spans="7:19" ht="20.100000000000001" customHeight="1" x14ac:dyDescent="0.2">
      <c r="N82" s="11"/>
    </row>
    <row r="83" spans="7:19" ht="20.100000000000001" customHeight="1" thickBot="1" x14ac:dyDescent="0.25">
      <c r="H83" s="38" t="s">
        <v>125</v>
      </c>
      <c r="N83" s="11"/>
    </row>
    <row r="84" spans="7:19" ht="20.100000000000001" customHeight="1" thickBot="1" x14ac:dyDescent="0.25">
      <c r="G84" s="12"/>
      <c r="H84" s="13"/>
      <c r="I84" s="13"/>
      <c r="J84" s="13"/>
      <c r="K84" s="101"/>
      <c r="L84" s="146"/>
      <c r="M84" s="146"/>
      <c r="N84" s="14"/>
    </row>
    <row r="85" spans="7:19" ht="20.100000000000001" customHeight="1" thickBot="1" x14ac:dyDescent="0.25">
      <c r="G85" s="15"/>
      <c r="H85" s="473" t="s">
        <v>38</v>
      </c>
      <c r="I85" s="476" t="s">
        <v>52</v>
      </c>
      <c r="J85" s="476" t="s">
        <v>72</v>
      </c>
      <c r="K85" s="500" t="s">
        <v>63</v>
      </c>
      <c r="L85" s="511" t="s">
        <v>408</v>
      </c>
      <c r="M85" s="512"/>
      <c r="N85" s="16"/>
    </row>
    <row r="86" spans="7:19" ht="20.100000000000001" customHeight="1" thickBot="1" x14ac:dyDescent="0.25">
      <c r="G86" s="15"/>
      <c r="H86" s="475"/>
      <c r="I86" s="478"/>
      <c r="J86" s="478"/>
      <c r="K86" s="501"/>
      <c r="L86" s="295" t="s">
        <v>50</v>
      </c>
      <c r="M86" s="296" t="s">
        <v>49</v>
      </c>
      <c r="N86" s="16"/>
      <c r="S86" s="11" t="s">
        <v>58</v>
      </c>
    </row>
    <row r="87" spans="7:19" ht="20.100000000000001" customHeight="1" x14ac:dyDescent="0.2">
      <c r="G87" s="15"/>
      <c r="H87" s="39" t="str">
        <f t="shared" ref="H87:J116" si="3">IF(H49="","",H49)</f>
        <v>2015/23390</v>
      </c>
      <c r="I87" s="40" t="str">
        <f t="shared" si="3"/>
        <v>Area i</v>
      </c>
      <c r="J87" s="40" t="str">
        <f t="shared" si="3"/>
        <v/>
      </c>
      <c r="K87" s="75">
        <f>IF(J87="y","",K49)</f>
        <v>1</v>
      </c>
      <c r="L87" s="297">
        <f t="shared" ref="L87:L116" si="4">IF($J49="y","",L49)</f>
        <v>8.1271396754692988E-3</v>
      </c>
      <c r="M87" s="280">
        <f t="shared" ref="M87:M116" si="5">IF($J49="y","",M49)</f>
        <v>7.3574292077632844E-3</v>
      </c>
      <c r="N87" s="16"/>
    </row>
    <row r="88" spans="7:19" ht="20.100000000000001" customHeight="1" x14ac:dyDescent="0.2">
      <c r="G88" s="15"/>
      <c r="H88" s="42" t="str">
        <f t="shared" si="3"/>
        <v>2015/23391</v>
      </c>
      <c r="I88" s="43" t="str">
        <f t="shared" si="3"/>
        <v>Area i</v>
      </c>
      <c r="J88" s="43" t="str">
        <f t="shared" si="3"/>
        <v/>
      </c>
      <c r="K88" s="76">
        <f t="shared" ref="K88:K116" si="6">IF(J88="y","",K50)</f>
        <v>2</v>
      </c>
      <c r="L88" s="127">
        <f t="shared" si="4"/>
        <v>5.2819842312746392E-3</v>
      </c>
      <c r="M88" s="284">
        <f t="shared" si="5"/>
        <v>8.0979632063074899E-3</v>
      </c>
      <c r="N88" s="16"/>
    </row>
    <row r="89" spans="7:19" ht="20.100000000000001" customHeight="1" x14ac:dyDescent="0.2">
      <c r="G89" s="15"/>
      <c r="H89" s="42" t="str">
        <f t="shared" si="3"/>
        <v>2015/23392</v>
      </c>
      <c r="I89" s="43" t="str">
        <f t="shared" si="3"/>
        <v>Area i</v>
      </c>
      <c r="J89" s="43" t="str">
        <f t="shared" si="3"/>
        <v/>
      </c>
      <c r="K89" s="76">
        <f t="shared" si="6"/>
        <v>3</v>
      </c>
      <c r="L89" s="127">
        <f t="shared" si="4"/>
        <v>9.5123670212765941E-3</v>
      </c>
      <c r="M89" s="284">
        <f t="shared" si="5"/>
        <v>8.2428191489361709E-3</v>
      </c>
      <c r="N89" s="16"/>
    </row>
    <row r="90" spans="7:19" ht="20.100000000000001" customHeight="1" x14ac:dyDescent="0.2">
      <c r="G90" s="15"/>
      <c r="H90" s="42" t="str">
        <f t="shared" si="3"/>
        <v>2015/23393</v>
      </c>
      <c r="I90" s="43" t="str">
        <f t="shared" si="3"/>
        <v>Area i</v>
      </c>
      <c r="J90" s="43" t="str">
        <f t="shared" si="3"/>
        <v/>
      </c>
      <c r="K90" s="76">
        <f t="shared" si="6"/>
        <v>4</v>
      </c>
      <c r="L90" s="127">
        <f t="shared" si="4"/>
        <v>1.0319467455621303E-2</v>
      </c>
      <c r="M90" s="284">
        <f t="shared" si="5"/>
        <v>4.6233550295857991E-3</v>
      </c>
      <c r="N90" s="16"/>
    </row>
    <row r="91" spans="7:19" ht="20.100000000000001" customHeight="1" x14ac:dyDescent="0.2">
      <c r="G91" s="15"/>
      <c r="H91" s="42" t="str">
        <f t="shared" si="3"/>
        <v>2015/23394</v>
      </c>
      <c r="I91" s="43" t="str">
        <f t="shared" si="3"/>
        <v>Area i</v>
      </c>
      <c r="J91" s="43" t="str">
        <f t="shared" si="3"/>
        <v/>
      </c>
      <c r="K91" s="76">
        <f t="shared" si="6"/>
        <v>5</v>
      </c>
      <c r="L91" s="127">
        <f t="shared" si="4"/>
        <v>5.6193753983428945E-3</v>
      </c>
      <c r="M91" s="284">
        <f t="shared" si="5"/>
        <v>1.159993626513703E-2</v>
      </c>
      <c r="N91" s="16"/>
    </row>
    <row r="92" spans="7:19" ht="20.100000000000001" customHeight="1" x14ac:dyDescent="0.2">
      <c r="G92" s="15"/>
      <c r="H92" s="42" t="str">
        <f t="shared" si="3"/>
        <v>2015/23395</v>
      </c>
      <c r="I92" s="43" t="str">
        <f t="shared" si="3"/>
        <v>Area i</v>
      </c>
      <c r="J92" s="43" t="str">
        <f t="shared" si="3"/>
        <v/>
      </c>
      <c r="K92" s="76">
        <f t="shared" si="6"/>
        <v>6</v>
      </c>
      <c r="L92" s="127">
        <f t="shared" si="4"/>
        <v>0</v>
      </c>
      <c r="M92" s="284">
        <f t="shared" si="5"/>
        <v>0</v>
      </c>
      <c r="N92" s="16"/>
    </row>
    <row r="93" spans="7:19" ht="20.100000000000001" customHeight="1" x14ac:dyDescent="0.2">
      <c r="G93" s="15"/>
      <c r="H93" s="42" t="str">
        <f t="shared" si="3"/>
        <v>2015/23396</v>
      </c>
      <c r="I93" s="43" t="str">
        <f t="shared" si="3"/>
        <v>Area i</v>
      </c>
      <c r="J93" s="43" t="str">
        <f t="shared" si="3"/>
        <v/>
      </c>
      <c r="K93" s="76">
        <f t="shared" si="6"/>
        <v>7</v>
      </c>
      <c r="L93" s="127">
        <f t="shared" si="4"/>
        <v>3.8699903567984565E-3</v>
      </c>
      <c r="M93" s="284">
        <f t="shared" si="5"/>
        <v>1.478026358084217E-2</v>
      </c>
      <c r="N93" s="16"/>
    </row>
    <row r="94" spans="7:19" ht="20.100000000000001" customHeight="1" x14ac:dyDescent="0.2">
      <c r="G94" s="15"/>
      <c r="H94" s="42" t="str">
        <f t="shared" si="3"/>
        <v>2015/23397</v>
      </c>
      <c r="I94" s="43" t="str">
        <f t="shared" si="3"/>
        <v>Area i</v>
      </c>
      <c r="J94" s="43" t="str">
        <f t="shared" si="3"/>
        <v/>
      </c>
      <c r="K94" s="76">
        <f t="shared" si="6"/>
        <v>8</v>
      </c>
      <c r="L94" s="127">
        <f t="shared" si="4"/>
        <v>3.6305025773195874E-3</v>
      </c>
      <c r="M94" s="284">
        <f t="shared" si="5"/>
        <v>2.4207603092783504E-2</v>
      </c>
      <c r="N94" s="16"/>
    </row>
    <row r="95" spans="7:19" ht="20.100000000000001" customHeight="1" x14ac:dyDescent="0.2">
      <c r="G95" s="15"/>
      <c r="H95" s="42" t="str">
        <f t="shared" si="3"/>
        <v>2015/23398</v>
      </c>
      <c r="I95" s="43" t="str">
        <f t="shared" si="3"/>
        <v>Area i</v>
      </c>
      <c r="J95" s="43" t="str">
        <f t="shared" si="3"/>
        <v/>
      </c>
      <c r="K95" s="76">
        <f t="shared" si="6"/>
        <v>9</v>
      </c>
      <c r="L95" s="127">
        <f t="shared" si="4"/>
        <v>7.2759803921568639E-3</v>
      </c>
      <c r="M95" s="284">
        <f t="shared" si="5"/>
        <v>4.1840379901960788E-2</v>
      </c>
      <c r="N95" s="16"/>
    </row>
    <row r="96" spans="7:19" ht="20.100000000000001" customHeight="1" x14ac:dyDescent="0.2">
      <c r="G96" s="15"/>
      <c r="H96" s="42" t="str">
        <f t="shared" si="3"/>
        <v>2015/23399</v>
      </c>
      <c r="I96" s="43" t="str">
        <f t="shared" si="3"/>
        <v>Area i</v>
      </c>
      <c r="J96" s="43" t="str">
        <f t="shared" si="3"/>
        <v/>
      </c>
      <c r="K96" s="76">
        <f t="shared" si="6"/>
        <v>10</v>
      </c>
      <c r="L96" s="127">
        <f t="shared" si="4"/>
        <v>3.3040169270833332E-3</v>
      </c>
      <c r="M96" s="284">
        <f t="shared" si="5"/>
        <v>1.6909244791666663E-2</v>
      </c>
      <c r="N96" s="16"/>
    </row>
    <row r="97" spans="7:14" ht="20.100000000000001" customHeight="1" x14ac:dyDescent="0.2">
      <c r="G97" s="15"/>
      <c r="H97" s="42" t="str">
        <f t="shared" si="3"/>
        <v>2015/23400</v>
      </c>
      <c r="I97" s="43" t="str">
        <f t="shared" si="3"/>
        <v>Area i</v>
      </c>
      <c r="J97" s="43" t="str">
        <f t="shared" si="3"/>
        <v/>
      </c>
      <c r="K97" s="76">
        <f t="shared" si="6"/>
        <v>11</v>
      </c>
      <c r="L97" s="127">
        <f t="shared" si="4"/>
        <v>1.8721987658330624E-3</v>
      </c>
      <c r="M97" s="284">
        <f t="shared" si="5"/>
        <v>6.8851575186748941E-3</v>
      </c>
      <c r="N97" s="16"/>
    </row>
    <row r="98" spans="7:14" ht="20.100000000000001" customHeight="1" x14ac:dyDescent="0.2">
      <c r="G98" s="15"/>
      <c r="H98" s="42" t="str">
        <f t="shared" si="3"/>
        <v>2015/23401</v>
      </c>
      <c r="I98" s="43" t="str">
        <f t="shared" si="3"/>
        <v>Area i</v>
      </c>
      <c r="J98" s="43" t="str">
        <f t="shared" si="3"/>
        <v/>
      </c>
      <c r="K98" s="76">
        <f t="shared" si="6"/>
        <v>12</v>
      </c>
      <c r="L98" s="127">
        <f t="shared" si="4"/>
        <v>0</v>
      </c>
      <c r="M98" s="284">
        <f t="shared" si="5"/>
        <v>1.802686567164179E-2</v>
      </c>
      <c r="N98" s="16"/>
    </row>
    <row r="99" spans="7:14" ht="20.100000000000001" customHeight="1" x14ac:dyDescent="0.2">
      <c r="G99" s="15"/>
      <c r="H99" s="42" t="str">
        <f t="shared" si="3"/>
        <v>2015/23402</v>
      </c>
      <c r="I99" s="43" t="str">
        <f t="shared" si="3"/>
        <v>Area i</v>
      </c>
      <c r="J99" s="43" t="str">
        <f t="shared" si="3"/>
        <v/>
      </c>
      <c r="K99" s="76">
        <f t="shared" si="6"/>
        <v>13</v>
      </c>
      <c r="L99" s="127">
        <f t="shared" si="4"/>
        <v>0</v>
      </c>
      <c r="M99" s="284">
        <f t="shared" si="5"/>
        <v>1.0705462582886014E-2</v>
      </c>
      <c r="N99" s="16"/>
    </row>
    <row r="100" spans="7:14" ht="20.100000000000001" customHeight="1" x14ac:dyDescent="0.2">
      <c r="G100" s="15"/>
      <c r="H100" s="42" t="str">
        <f t="shared" si="3"/>
        <v>2015/23403</v>
      </c>
      <c r="I100" s="43" t="str">
        <f t="shared" si="3"/>
        <v>Area i</v>
      </c>
      <c r="J100" s="43" t="str">
        <f t="shared" si="3"/>
        <v/>
      </c>
      <c r="K100" s="76">
        <f t="shared" si="6"/>
        <v>14</v>
      </c>
      <c r="L100" s="127">
        <f t="shared" si="4"/>
        <v>0</v>
      </c>
      <c r="M100" s="284">
        <f t="shared" si="5"/>
        <v>5.822770247933884E-3</v>
      </c>
      <c r="N100" s="16"/>
    </row>
    <row r="101" spans="7:14" ht="20.100000000000001" customHeight="1" x14ac:dyDescent="0.2">
      <c r="G101" s="15"/>
      <c r="H101" s="42" t="str">
        <f t="shared" si="3"/>
        <v>2015/23404</v>
      </c>
      <c r="I101" s="43" t="str">
        <f t="shared" si="3"/>
        <v>Area i</v>
      </c>
      <c r="J101" s="43" t="str">
        <f t="shared" si="3"/>
        <v/>
      </c>
      <c r="K101" s="76">
        <f t="shared" si="6"/>
        <v>15</v>
      </c>
      <c r="L101" s="127">
        <f t="shared" si="4"/>
        <v>0</v>
      </c>
      <c r="M101" s="284">
        <f t="shared" si="5"/>
        <v>5.6808460013218773E-3</v>
      </c>
      <c r="N101" s="16"/>
    </row>
    <row r="102" spans="7:14" ht="20.100000000000001" customHeight="1" x14ac:dyDescent="0.2">
      <c r="G102" s="15"/>
      <c r="H102" s="42" t="str">
        <f t="shared" si="3"/>
        <v>2015/23405</v>
      </c>
      <c r="I102" s="43" t="str">
        <f t="shared" si="3"/>
        <v>Area i</v>
      </c>
      <c r="J102" s="43" t="str">
        <f t="shared" si="3"/>
        <v/>
      </c>
      <c r="K102" s="76">
        <f t="shared" si="6"/>
        <v>16</v>
      </c>
      <c r="L102" s="127">
        <f t="shared" si="4"/>
        <v>0</v>
      </c>
      <c r="M102" s="284">
        <f t="shared" si="5"/>
        <v>8.5716349310571236E-3</v>
      </c>
      <c r="N102" s="16"/>
    </row>
    <row r="103" spans="7:14" ht="20.100000000000001" customHeight="1" x14ac:dyDescent="0.2">
      <c r="G103" s="15"/>
      <c r="H103" s="42" t="str">
        <f t="shared" si="3"/>
        <v>2015/23406</v>
      </c>
      <c r="I103" s="43" t="str">
        <f t="shared" si="3"/>
        <v>Area i</v>
      </c>
      <c r="J103" s="43" t="str">
        <f t="shared" si="3"/>
        <v/>
      </c>
      <c r="K103" s="76">
        <f t="shared" si="6"/>
        <v>17</v>
      </c>
      <c r="L103" s="127">
        <f t="shared" si="4"/>
        <v>0</v>
      </c>
      <c r="M103" s="284">
        <f t="shared" si="5"/>
        <v>5.3866453674121404E-3</v>
      </c>
      <c r="N103" s="16"/>
    </row>
    <row r="104" spans="7:14" ht="20.100000000000001" customHeight="1" x14ac:dyDescent="0.2">
      <c r="G104" s="15"/>
      <c r="H104" s="42" t="str">
        <f t="shared" si="3"/>
        <v>2015/23407</v>
      </c>
      <c r="I104" s="43" t="str">
        <f t="shared" si="3"/>
        <v>Area i</v>
      </c>
      <c r="J104" s="43" t="str">
        <f t="shared" si="3"/>
        <v/>
      </c>
      <c r="K104" s="76">
        <f t="shared" si="6"/>
        <v>18</v>
      </c>
      <c r="L104" s="127">
        <f t="shared" si="4"/>
        <v>0</v>
      </c>
      <c r="M104" s="284">
        <f t="shared" si="5"/>
        <v>0</v>
      </c>
      <c r="N104" s="16"/>
    </row>
    <row r="105" spans="7:14" ht="20.100000000000001" customHeight="1" x14ac:dyDescent="0.2">
      <c r="G105" s="15"/>
      <c r="H105" s="42" t="str">
        <f t="shared" si="3"/>
        <v>2015/23408</v>
      </c>
      <c r="I105" s="43" t="str">
        <f t="shared" si="3"/>
        <v>Area i</v>
      </c>
      <c r="J105" s="43" t="str">
        <f t="shared" si="3"/>
        <v/>
      </c>
      <c r="K105" s="76">
        <f t="shared" si="6"/>
        <v>19</v>
      </c>
      <c r="L105" s="127">
        <f t="shared" si="4"/>
        <v>7.5640889478924668E-3</v>
      </c>
      <c r="M105" s="284">
        <f t="shared" si="5"/>
        <v>0</v>
      </c>
      <c r="N105" s="16"/>
    </row>
    <row r="106" spans="7:14" ht="20.100000000000001" customHeight="1" x14ac:dyDescent="0.2">
      <c r="G106" s="15"/>
      <c r="H106" s="42" t="str">
        <f t="shared" si="3"/>
        <v>2015/23409</v>
      </c>
      <c r="I106" s="43" t="str">
        <f t="shared" si="3"/>
        <v>Area i</v>
      </c>
      <c r="J106" s="43" t="str">
        <f t="shared" si="3"/>
        <v/>
      </c>
      <c r="K106" s="76">
        <f t="shared" si="6"/>
        <v>20</v>
      </c>
      <c r="L106" s="127">
        <f t="shared" si="4"/>
        <v>0</v>
      </c>
      <c r="M106" s="284">
        <f t="shared" si="5"/>
        <v>0</v>
      </c>
      <c r="N106" s="16"/>
    </row>
    <row r="107" spans="7:14" ht="20.100000000000001" customHeight="1" x14ac:dyDescent="0.2">
      <c r="G107" s="15"/>
      <c r="H107" s="42" t="str">
        <f t="shared" si="3"/>
        <v>2015/23410</v>
      </c>
      <c r="I107" s="43" t="str">
        <f t="shared" si="3"/>
        <v>Area i</v>
      </c>
      <c r="J107" s="43" t="str">
        <f t="shared" si="3"/>
        <v/>
      </c>
      <c r="K107" s="76">
        <f t="shared" si="6"/>
        <v>21</v>
      </c>
      <c r="L107" s="127">
        <f t="shared" si="4"/>
        <v>8.9600000000000009E-3</v>
      </c>
      <c r="M107" s="284">
        <f t="shared" si="5"/>
        <v>0</v>
      </c>
      <c r="N107" s="16"/>
    </row>
    <row r="108" spans="7:14" ht="20.100000000000001" customHeight="1" x14ac:dyDescent="0.2">
      <c r="G108" s="15"/>
      <c r="H108" s="42" t="str">
        <f t="shared" si="3"/>
        <v>2015/23411</v>
      </c>
      <c r="I108" s="43" t="str">
        <f t="shared" si="3"/>
        <v>Area i</v>
      </c>
      <c r="J108" s="43" t="str">
        <f t="shared" si="3"/>
        <v/>
      </c>
      <c r="K108" s="76">
        <f t="shared" si="6"/>
        <v>22</v>
      </c>
      <c r="L108" s="127">
        <f t="shared" si="4"/>
        <v>8.6102564102564106E-3</v>
      </c>
      <c r="M108" s="284">
        <f t="shared" si="5"/>
        <v>3.0245956607495066E-2</v>
      </c>
      <c r="N108" s="16"/>
    </row>
    <row r="109" spans="7:14" ht="20.100000000000001" customHeight="1" x14ac:dyDescent="0.2">
      <c r="G109" s="15"/>
      <c r="H109" s="42" t="str">
        <f t="shared" si="3"/>
        <v>2015/23412</v>
      </c>
      <c r="I109" s="43" t="str">
        <f t="shared" si="3"/>
        <v>Area i</v>
      </c>
      <c r="J109" s="43" t="str">
        <f t="shared" si="3"/>
        <v/>
      </c>
      <c r="K109" s="76">
        <f t="shared" si="6"/>
        <v>23</v>
      </c>
      <c r="L109" s="127">
        <f t="shared" si="4"/>
        <v>0</v>
      </c>
      <c r="M109" s="284">
        <f t="shared" si="5"/>
        <v>0</v>
      </c>
      <c r="N109" s="16"/>
    </row>
    <row r="110" spans="7:14" ht="20.100000000000001" customHeight="1" x14ac:dyDescent="0.2">
      <c r="G110" s="15"/>
      <c r="H110" s="42" t="str">
        <f t="shared" si="3"/>
        <v>2015/23413</v>
      </c>
      <c r="I110" s="43" t="str">
        <f t="shared" si="3"/>
        <v>Area i</v>
      </c>
      <c r="J110" s="43" t="str">
        <f t="shared" si="3"/>
        <v/>
      </c>
      <c r="K110" s="76">
        <f t="shared" si="6"/>
        <v>24</v>
      </c>
      <c r="L110" s="127">
        <f t="shared" si="4"/>
        <v>7.4964190981432356E-3</v>
      </c>
      <c r="M110" s="284">
        <f t="shared" si="5"/>
        <v>3.7011936339522544E-2</v>
      </c>
      <c r="N110" s="16"/>
    </row>
    <row r="111" spans="7:14" ht="20.100000000000001" customHeight="1" x14ac:dyDescent="0.2">
      <c r="G111" s="15"/>
      <c r="H111" s="42" t="str">
        <f t="shared" si="3"/>
        <v>2015/23414</v>
      </c>
      <c r="I111" s="43" t="str">
        <f t="shared" si="3"/>
        <v>Area i</v>
      </c>
      <c r="J111" s="43" t="str">
        <f t="shared" si="3"/>
        <v/>
      </c>
      <c r="K111" s="76">
        <f t="shared" si="6"/>
        <v>25</v>
      </c>
      <c r="L111" s="127">
        <f t="shared" si="4"/>
        <v>7.9858447488584464E-3</v>
      </c>
      <c r="M111" s="284">
        <f t="shared" si="5"/>
        <v>3.4189758643183299E-2</v>
      </c>
      <c r="N111" s="16"/>
    </row>
    <row r="112" spans="7:14" ht="20.100000000000001" customHeight="1" x14ac:dyDescent="0.2">
      <c r="G112" s="15"/>
      <c r="H112" s="42" t="str">
        <f t="shared" si="3"/>
        <v/>
      </c>
      <c r="I112" s="43" t="str">
        <f t="shared" si="3"/>
        <v/>
      </c>
      <c r="J112" s="43" t="str">
        <f t="shared" si="3"/>
        <v/>
      </c>
      <c r="K112" s="76" t="str">
        <f t="shared" si="6"/>
        <v/>
      </c>
      <c r="L112" s="127" t="str">
        <f t="shared" si="4"/>
        <v/>
      </c>
      <c r="M112" s="284" t="str">
        <f t="shared" si="5"/>
        <v/>
      </c>
      <c r="N112" s="16"/>
    </row>
    <row r="113" spans="4:14" ht="20.100000000000001" customHeight="1" x14ac:dyDescent="0.2">
      <c r="G113" s="15"/>
      <c r="H113" s="42" t="str">
        <f t="shared" si="3"/>
        <v/>
      </c>
      <c r="I113" s="43" t="str">
        <f t="shared" si="3"/>
        <v/>
      </c>
      <c r="J113" s="43" t="str">
        <f t="shared" si="3"/>
        <v/>
      </c>
      <c r="K113" s="76" t="str">
        <f t="shared" si="6"/>
        <v/>
      </c>
      <c r="L113" s="127" t="str">
        <f t="shared" si="4"/>
        <v/>
      </c>
      <c r="M113" s="284" t="str">
        <f t="shared" si="5"/>
        <v/>
      </c>
      <c r="N113" s="16"/>
    </row>
    <row r="114" spans="4:14" ht="20.100000000000001" customHeight="1" x14ac:dyDescent="0.2">
      <c r="G114" s="15"/>
      <c r="H114" s="42" t="str">
        <f t="shared" si="3"/>
        <v/>
      </c>
      <c r="I114" s="43" t="str">
        <f t="shared" si="3"/>
        <v/>
      </c>
      <c r="J114" s="43" t="str">
        <f t="shared" si="3"/>
        <v/>
      </c>
      <c r="K114" s="76" t="str">
        <f t="shared" si="6"/>
        <v/>
      </c>
      <c r="L114" s="127" t="str">
        <f t="shared" si="4"/>
        <v/>
      </c>
      <c r="M114" s="284" t="str">
        <f t="shared" si="5"/>
        <v/>
      </c>
      <c r="N114" s="16"/>
    </row>
    <row r="115" spans="4:14" ht="20.100000000000001" customHeight="1" x14ac:dyDescent="0.2">
      <c r="G115" s="15"/>
      <c r="H115" s="42" t="str">
        <f t="shared" si="3"/>
        <v/>
      </c>
      <c r="I115" s="43" t="str">
        <f t="shared" si="3"/>
        <v/>
      </c>
      <c r="J115" s="43" t="str">
        <f t="shared" si="3"/>
        <v/>
      </c>
      <c r="K115" s="76" t="str">
        <f t="shared" si="6"/>
        <v/>
      </c>
      <c r="L115" s="127" t="str">
        <f t="shared" si="4"/>
        <v/>
      </c>
      <c r="M115" s="284" t="str">
        <f t="shared" si="5"/>
        <v/>
      </c>
      <c r="N115" s="16"/>
    </row>
    <row r="116" spans="4:14" ht="20.100000000000001" customHeight="1" thickBot="1" x14ac:dyDescent="0.25">
      <c r="G116" s="15"/>
      <c r="H116" s="47" t="str">
        <f t="shared" si="3"/>
        <v/>
      </c>
      <c r="I116" s="48" t="str">
        <f t="shared" si="3"/>
        <v/>
      </c>
      <c r="J116" s="48" t="str">
        <f t="shared" si="3"/>
        <v/>
      </c>
      <c r="K116" s="77" t="str">
        <f t="shared" si="6"/>
        <v/>
      </c>
      <c r="L116" s="128" t="str">
        <f t="shared" si="4"/>
        <v/>
      </c>
      <c r="M116" s="286" t="str">
        <f t="shared" si="5"/>
        <v/>
      </c>
      <c r="N116" s="16"/>
    </row>
    <row r="117" spans="4:14" ht="20.100000000000001" customHeight="1" thickBot="1" x14ac:dyDescent="0.25">
      <c r="G117" s="15"/>
      <c r="H117" s="32"/>
      <c r="I117" s="33"/>
      <c r="J117" s="33"/>
      <c r="K117" s="78">
        <f>IF(COUNT(K86:K115)&lt;1,"", AVERAGE(K86:K115))</f>
        <v>13</v>
      </c>
      <c r="L117" s="298">
        <f>IF(COUNT(L86:L115)&lt;1,"", AVERAGE(L86:L115))</f>
        <v>3.9771852802530641E-3</v>
      </c>
      <c r="M117" s="299">
        <f>IF(COUNT(M86:M115)&lt;1,"", AVERAGE(M86:M115))</f>
        <v>1.2007441125444461E-2</v>
      </c>
      <c r="N117" s="16"/>
    </row>
    <row r="118" spans="4:14" ht="20.100000000000001" customHeight="1" thickBot="1" x14ac:dyDescent="0.25">
      <c r="G118" s="20"/>
      <c r="H118" s="54"/>
      <c r="I118" s="54"/>
      <c r="J118" s="54"/>
      <c r="K118" s="79"/>
      <c r="L118" s="300"/>
      <c r="M118" s="300"/>
      <c r="N118" s="18"/>
    </row>
    <row r="119" spans="4:14" ht="20.100000000000001" customHeight="1" x14ac:dyDescent="0.2"/>
    <row r="120" spans="4:14" ht="20.100000000000001" customHeight="1" x14ac:dyDescent="0.2"/>
    <row r="121" spans="4:14" ht="20.100000000000001" customHeight="1" thickBot="1" x14ac:dyDescent="0.25">
      <c r="H121" s="38" t="s">
        <v>60</v>
      </c>
    </row>
    <row r="122" spans="4:14" ht="20.100000000000001" customHeight="1" thickBot="1" x14ac:dyDescent="0.25">
      <c r="G122" s="12"/>
      <c r="H122" s="13"/>
      <c r="I122" s="13"/>
      <c r="J122" s="13"/>
      <c r="K122" s="101"/>
      <c r="L122" s="146"/>
      <c r="M122" s="146"/>
      <c r="N122" s="14"/>
    </row>
    <row r="123" spans="4:14" ht="20.100000000000001" customHeight="1" thickBot="1" x14ac:dyDescent="0.25">
      <c r="G123" s="15"/>
      <c r="H123" s="113"/>
      <c r="I123" s="114"/>
      <c r="J123" s="111"/>
      <c r="K123" s="87" t="s">
        <v>52</v>
      </c>
      <c r="L123" s="511" t="s">
        <v>408</v>
      </c>
      <c r="M123" s="512"/>
      <c r="N123" s="16"/>
    </row>
    <row r="124" spans="4:14" ht="20.100000000000001" customHeight="1" thickBot="1" x14ac:dyDescent="0.25">
      <c r="G124" s="15"/>
      <c r="H124" s="165"/>
      <c r="I124" s="204"/>
      <c r="J124" s="166"/>
      <c r="K124" s="88"/>
      <c r="L124" s="295" t="s">
        <v>50</v>
      </c>
      <c r="M124" s="296" t="s">
        <v>49</v>
      </c>
      <c r="N124" s="16"/>
    </row>
    <row r="125" spans="4:14" ht="20.100000000000001" customHeight="1" x14ac:dyDescent="0.2">
      <c r="D125" s="11" t="s">
        <v>58</v>
      </c>
      <c r="G125" s="15"/>
      <c r="H125" s="205"/>
      <c r="I125" s="206"/>
      <c r="J125" s="207"/>
      <c r="K125" s="39" t="s">
        <v>0</v>
      </c>
      <c r="L125" s="297">
        <f>IF(COUNTIF($I$87:$I$116,"Area i")&lt;1,"",AVERAGEIF($I$87:$I$116,"Area i",L$87:L$116))</f>
        <v>3.9771852802530641E-3</v>
      </c>
      <c r="M125" s="280">
        <f>IF(COUNTIF($I$87:$I$116,"Area i")&lt;1,"",AVERAGEIF($I$87:$I$116,"Area i",M$87:M$116))</f>
        <v>1.2007441125444461E-2</v>
      </c>
      <c r="N125" s="16"/>
    </row>
    <row r="126" spans="4:14" ht="20.100000000000001" customHeight="1" x14ac:dyDescent="0.2">
      <c r="G126" s="15"/>
      <c r="H126" s="205"/>
      <c r="I126" s="206"/>
      <c r="J126" s="207"/>
      <c r="K126" s="42" t="s">
        <v>1</v>
      </c>
      <c r="L126" s="127" t="str">
        <f>IF(COUNTIF($I$87:$I$116,"Area ii")&lt;1,"",AVERAGEIF($I$87:$I$116,"Area ii",L$87:L$116))</f>
        <v/>
      </c>
      <c r="M126" s="284" t="str">
        <f>IF(COUNTIF($I$87:$I$116,"Area ii")&lt;1,"",AVERAGEIF($I$87:$I$116,"Area ii",M$87:M$116))</f>
        <v/>
      </c>
      <c r="N126" s="16"/>
    </row>
    <row r="127" spans="4:14" ht="20.100000000000001" customHeight="1" x14ac:dyDescent="0.2">
      <c r="G127" s="15"/>
      <c r="H127" s="205"/>
      <c r="I127" s="206"/>
      <c r="J127" s="207"/>
      <c r="K127" s="42" t="s">
        <v>2</v>
      </c>
      <c r="L127" s="127" t="str">
        <f>IF(COUNTIF($I$87:$I$116,"Area iii")&lt;1,"",AVERAGEIF($I$87:$I$116,"Area iii",L$87:L$116))</f>
        <v/>
      </c>
      <c r="M127" s="284" t="str">
        <f>IF(COUNTIF($I$87:$I$116,"Area iii")&lt;1,"",AVERAGEIF($I$87:$I$116,"Area iii",M$87:M$116))</f>
        <v/>
      </c>
      <c r="N127" s="16"/>
    </row>
    <row r="128" spans="4:14" ht="20.100000000000001" customHeight="1" x14ac:dyDescent="0.2">
      <c r="G128" s="15"/>
      <c r="H128" s="205"/>
      <c r="I128" s="206"/>
      <c r="J128" s="207"/>
      <c r="K128" s="42" t="s">
        <v>4</v>
      </c>
      <c r="L128" s="127" t="str">
        <f>IF(COUNTIF($I$87:$I$116,"Area iv")&lt;1,"",AVERAGEIF($I$87:$I$116,"Area iv",L$87:L$116))</f>
        <v/>
      </c>
      <c r="M128" s="284" t="str">
        <f>IF(COUNTIF($I$87:$I$116,"Area iv")&lt;1,"",AVERAGEIF($I$87:$I$116,"Area iv",M$87:M$116))</f>
        <v/>
      </c>
      <c r="N128" s="16"/>
    </row>
    <row r="129" spans="7:14" ht="20.100000000000001" customHeight="1" x14ac:dyDescent="0.2">
      <c r="G129" s="15"/>
      <c r="H129" s="205"/>
      <c r="I129" s="206"/>
      <c r="J129" s="207"/>
      <c r="K129" s="42" t="s">
        <v>5</v>
      </c>
      <c r="L129" s="127" t="str">
        <f>IF(COUNTIF($I$87:$I$116,"Area v")&lt;1,"", AVERAGEIF($I$87:$I$116,"Area v",L$87:L$116))</f>
        <v/>
      </c>
      <c r="M129" s="284" t="str">
        <f>IF(COUNTIF($I$87:$I$116,"Area v")&lt;1,"", AVERAGEIF($I$87:$I$116,"Area v",M$87:M$116))</f>
        <v/>
      </c>
      <c r="N129" s="16"/>
    </row>
    <row r="130" spans="7:14" ht="20.100000000000001" customHeight="1" thickBot="1" x14ac:dyDescent="0.25">
      <c r="G130" s="15"/>
      <c r="H130" s="215"/>
      <c r="I130" s="216"/>
      <c r="J130" s="217"/>
      <c r="K130" s="47" t="s">
        <v>6</v>
      </c>
      <c r="L130" s="128" t="str">
        <f>IF(COUNTIF($I$87:$I$116,"Area vi")&lt;1,"",AVERAGEIF($I$87:$I$116,"Area vi",L$87:L$116))</f>
        <v/>
      </c>
      <c r="M130" s="284" t="str">
        <f>IF(COUNTIF($I$87:$I$116,"Area vi")&lt;1,"",AVERAGEIF($I$87:$I$116,"Area vi",M$87:M$116))</f>
        <v/>
      </c>
      <c r="N130" s="16"/>
    </row>
    <row r="131" spans="7:14" ht="20.100000000000001" customHeight="1" thickBot="1" x14ac:dyDescent="0.25">
      <c r="G131" s="15"/>
      <c r="H131" s="32"/>
      <c r="I131" s="33"/>
      <c r="J131" s="122" t="s">
        <v>39</v>
      </c>
      <c r="K131" s="122"/>
      <c r="L131" s="298">
        <f>IF(COUNT(L125:L130)&lt;1,"", AVERAGE(L125:L130))</f>
        <v>3.9771852802530641E-3</v>
      </c>
      <c r="M131" s="299">
        <f>IF(COUNT(M125:M130)&lt;1,"", AVERAGE(M125:M130))</f>
        <v>1.2007441125444461E-2</v>
      </c>
      <c r="N131" s="16"/>
    </row>
    <row r="132" spans="7:14" ht="20.100000000000001" customHeight="1" thickBot="1" x14ac:dyDescent="0.25">
      <c r="G132" s="20"/>
      <c r="H132" s="54"/>
      <c r="I132" s="54"/>
      <c r="J132" s="54"/>
      <c r="K132" s="110"/>
      <c r="L132" s="300"/>
      <c r="M132" s="300"/>
      <c r="N132" s="18"/>
    </row>
    <row r="133" spans="7:14" ht="20.100000000000001" customHeight="1" x14ac:dyDescent="0.2">
      <c r="N133" s="11"/>
    </row>
    <row r="134" spans="7:14" ht="20.100000000000001" customHeight="1" x14ac:dyDescent="0.2">
      <c r="N134" s="11"/>
    </row>
    <row r="135" spans="7:14" ht="20.100000000000001" customHeight="1" thickBot="1" x14ac:dyDescent="0.25">
      <c r="H135" s="38" t="s">
        <v>61</v>
      </c>
      <c r="N135" s="11"/>
    </row>
    <row r="136" spans="7:14" ht="20.100000000000001" customHeight="1" thickBot="1" x14ac:dyDescent="0.25">
      <c r="G136" s="12"/>
      <c r="H136" s="13"/>
      <c r="I136" s="13"/>
      <c r="J136" s="13"/>
      <c r="K136" s="101"/>
      <c r="L136" s="146"/>
      <c r="M136" s="146"/>
      <c r="N136" s="14"/>
    </row>
    <row r="137" spans="7:14" ht="20.100000000000001" customHeight="1" thickBot="1" x14ac:dyDescent="0.25">
      <c r="G137" s="15"/>
      <c r="H137" s="517"/>
      <c r="I137" s="515"/>
      <c r="J137" s="515"/>
      <c r="K137" s="513" t="s">
        <v>52</v>
      </c>
      <c r="L137" s="511" t="s">
        <v>408</v>
      </c>
      <c r="M137" s="512"/>
      <c r="N137" s="16"/>
    </row>
    <row r="138" spans="7:14" ht="20.100000000000001" customHeight="1" thickBot="1" x14ac:dyDescent="0.25">
      <c r="G138" s="15"/>
      <c r="H138" s="518"/>
      <c r="I138" s="516"/>
      <c r="J138" s="516"/>
      <c r="K138" s="514"/>
      <c r="L138" s="295" t="s">
        <v>50</v>
      </c>
      <c r="M138" s="296" t="s">
        <v>49</v>
      </c>
      <c r="N138" s="16"/>
    </row>
    <row r="139" spans="7:14" ht="20.100000000000001" customHeight="1" x14ac:dyDescent="0.2">
      <c r="G139" s="15"/>
      <c r="H139" s="175"/>
      <c r="I139" s="176"/>
      <c r="J139" s="176"/>
      <c r="K139" s="61" t="s">
        <v>0</v>
      </c>
      <c r="L139" s="297">
        <f>IF(L125="","",L125*'PR details'!$G4)</f>
        <v>6.2111184836979134E-4</v>
      </c>
      <c r="M139" s="280">
        <f>IF(M125="","",M125*'PR details'!$G4)</f>
        <v>1.8751864512436581E-3</v>
      </c>
      <c r="N139" s="16"/>
    </row>
    <row r="140" spans="7:14" ht="20.100000000000001" customHeight="1" x14ac:dyDescent="0.2">
      <c r="G140" s="15"/>
      <c r="H140" s="175"/>
      <c r="I140" s="176"/>
      <c r="J140" s="176"/>
      <c r="K140" s="63" t="s">
        <v>1</v>
      </c>
      <c r="L140" s="127" t="str">
        <f>IF(L126="","",L126*'PR details'!$G5)</f>
        <v/>
      </c>
      <c r="M140" s="284" t="str">
        <f>IF(M126="","",M126*'PR details'!$G5)</f>
        <v/>
      </c>
      <c r="N140" s="16"/>
    </row>
    <row r="141" spans="7:14" ht="20.100000000000001" customHeight="1" x14ac:dyDescent="0.2">
      <c r="G141" s="15"/>
      <c r="H141" s="175"/>
      <c r="I141" s="176"/>
      <c r="J141" s="176"/>
      <c r="K141" s="63" t="s">
        <v>2</v>
      </c>
      <c r="L141" s="127" t="str">
        <f>IF(L127="","",L127*'PR details'!$G6)</f>
        <v/>
      </c>
      <c r="M141" s="284" t="str">
        <f>IF(M127="","",M127*'PR details'!$G6)</f>
        <v/>
      </c>
      <c r="N141" s="16"/>
    </row>
    <row r="142" spans="7:14" ht="20.100000000000001" customHeight="1" x14ac:dyDescent="0.2">
      <c r="G142" s="15"/>
      <c r="H142" s="175"/>
      <c r="I142" s="176"/>
      <c r="J142" s="176"/>
      <c r="K142" s="63" t="s">
        <v>4</v>
      </c>
      <c r="L142" s="127" t="str">
        <f>IF(L128="","",L128*'PR details'!$G7)</f>
        <v/>
      </c>
      <c r="M142" s="284" t="str">
        <f>IF(M128="","",M128*'PR details'!$G7)</f>
        <v/>
      </c>
      <c r="N142" s="16"/>
    </row>
    <row r="143" spans="7:14" ht="20.100000000000001" customHeight="1" x14ac:dyDescent="0.2">
      <c r="G143" s="15"/>
      <c r="H143" s="175"/>
      <c r="I143" s="176"/>
      <c r="J143" s="176"/>
      <c r="K143" s="63" t="s">
        <v>5</v>
      </c>
      <c r="L143" s="127" t="str">
        <f>IF(L129="","",L129*'PR details'!$G8)</f>
        <v/>
      </c>
      <c r="M143" s="284" t="str">
        <f>IF(M129="","",M129*'PR details'!$G8)</f>
        <v/>
      </c>
      <c r="N143" s="16"/>
    </row>
    <row r="144" spans="7:14" ht="20.100000000000001" customHeight="1" thickBot="1" x14ac:dyDescent="0.25">
      <c r="G144" s="15"/>
      <c r="H144" s="173"/>
      <c r="I144" s="174"/>
      <c r="J144" s="174"/>
      <c r="K144" s="64" t="s">
        <v>6</v>
      </c>
      <c r="L144" s="128" t="str">
        <f>IF(L130="","",L130*'PR details'!$G9)</f>
        <v/>
      </c>
      <c r="M144" s="284" t="str">
        <f>IF(M130="","",M130*'PR details'!$G9)</f>
        <v/>
      </c>
      <c r="N144" s="16"/>
    </row>
    <row r="145" spans="7:16" ht="20.100000000000001" customHeight="1" thickBot="1" x14ac:dyDescent="0.25">
      <c r="G145" s="15"/>
      <c r="H145" s="32"/>
      <c r="I145" s="33"/>
      <c r="J145" s="33"/>
      <c r="K145" s="125" t="s">
        <v>39</v>
      </c>
      <c r="L145" s="298">
        <f>IF(COUNT(L138:L144)&lt;1,"", AVERAGE(L138:L144))</f>
        <v>6.2111184836979134E-4</v>
      </c>
      <c r="M145" s="299">
        <f>IF(COUNT(M138:M144)&lt;1,"", AVERAGE(M138:M144))</f>
        <v>1.8751864512436581E-3</v>
      </c>
      <c r="N145" s="16"/>
    </row>
    <row r="146" spans="7:16" ht="20.100000000000001" customHeight="1" thickBot="1" x14ac:dyDescent="0.25">
      <c r="G146" s="20"/>
      <c r="H146" s="54"/>
      <c r="I146" s="54"/>
      <c r="J146" s="54"/>
      <c r="K146" s="110"/>
      <c r="L146" s="300"/>
      <c r="M146" s="300"/>
      <c r="N146" s="18"/>
    </row>
    <row r="147" spans="7:16" ht="20.100000000000001" customHeight="1" x14ac:dyDescent="0.2">
      <c r="N147" s="11"/>
    </row>
    <row r="148" spans="7:16" ht="20.100000000000001" customHeight="1" x14ac:dyDescent="0.2">
      <c r="N148" s="11"/>
    </row>
    <row r="149" spans="7:16" ht="20.100000000000001" customHeight="1" thickBot="1" x14ac:dyDescent="0.25">
      <c r="H149" s="38" t="s">
        <v>393</v>
      </c>
      <c r="K149" s="11"/>
      <c r="N149" s="11"/>
      <c r="P149" s="155"/>
    </row>
    <row r="150" spans="7:16" ht="20.100000000000001" customHeight="1" thickBot="1" x14ac:dyDescent="0.25">
      <c r="G150" s="12"/>
      <c r="H150" s="13"/>
      <c r="I150" s="13"/>
      <c r="J150" s="13"/>
      <c r="K150" s="13"/>
      <c r="L150" s="146"/>
      <c r="M150" s="146"/>
      <c r="N150" s="14"/>
    </row>
    <row r="151" spans="7:16" ht="20.100000000000001" customHeight="1" thickBot="1" x14ac:dyDescent="0.25">
      <c r="G151" s="15"/>
      <c r="H151" s="517"/>
      <c r="I151" s="515"/>
      <c r="J151" s="515"/>
      <c r="K151" s="515"/>
      <c r="L151" s="511" t="s">
        <v>408</v>
      </c>
      <c r="M151" s="512"/>
      <c r="N151" s="16"/>
    </row>
    <row r="152" spans="7:16" ht="20.100000000000001" customHeight="1" thickBot="1" x14ac:dyDescent="0.25">
      <c r="G152" s="15"/>
      <c r="H152" s="518"/>
      <c r="I152" s="516"/>
      <c r="J152" s="516"/>
      <c r="K152" s="516"/>
      <c r="L152" s="295" t="s">
        <v>50</v>
      </c>
      <c r="M152" s="296" t="s">
        <v>49</v>
      </c>
      <c r="N152" s="16"/>
    </row>
    <row r="153" spans="7:16" ht="20.100000000000001" customHeight="1" thickBot="1" x14ac:dyDescent="0.25">
      <c r="G153" s="15"/>
      <c r="H153" s="173"/>
      <c r="I153" s="174"/>
      <c r="J153" s="174"/>
      <c r="K153" s="174"/>
      <c r="L153" s="297">
        <f>IF(COUNT(L139:L144)&lt;1,"",SUM(L139:L144))</f>
        <v>6.2111184836979134E-4</v>
      </c>
      <c r="M153" s="280">
        <f>IF(COUNT(M139:M144)&lt;1,"",SUM(M139:M144))</f>
        <v>1.8751864512436581E-3</v>
      </c>
      <c r="N153" s="16"/>
    </row>
    <row r="154" spans="7:16" ht="20.100000000000001" customHeight="1" thickBot="1" x14ac:dyDescent="0.25">
      <c r="G154" s="20"/>
      <c r="H154" s="54"/>
      <c r="I154" s="54"/>
      <c r="J154" s="54"/>
      <c r="K154" s="55"/>
      <c r="L154" s="300"/>
      <c r="M154" s="300"/>
      <c r="N154" s="18"/>
    </row>
    <row r="155" spans="7:16" ht="20.100000000000001" customHeight="1" x14ac:dyDescent="0.2"/>
    <row r="156" spans="7:16" ht="20.100000000000001" customHeight="1" x14ac:dyDescent="0.2"/>
    <row r="157" spans="7:16" ht="20.100000000000001" customHeight="1" x14ac:dyDescent="0.2"/>
    <row r="158" spans="7:16" ht="20.100000000000001" customHeight="1" x14ac:dyDescent="0.2"/>
    <row r="159" spans="7:16" ht="20.100000000000001" customHeight="1" x14ac:dyDescent="0.2"/>
    <row r="160" spans="7:16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</sheetData>
  <sheetProtection password="D3E8" sheet="1" objects="1" scenarios="1"/>
  <mergeCells count="26">
    <mergeCell ref="L151:M151"/>
    <mergeCell ref="L123:M123"/>
    <mergeCell ref="H85:H86"/>
    <mergeCell ref="I85:I86"/>
    <mergeCell ref="J85:J86"/>
    <mergeCell ref="K85:K86"/>
    <mergeCell ref="L85:M85"/>
    <mergeCell ref="L137:M137"/>
    <mergeCell ref="K137:K138"/>
    <mergeCell ref="K151:K152"/>
    <mergeCell ref="H151:H152"/>
    <mergeCell ref="I151:I152"/>
    <mergeCell ref="J151:J152"/>
    <mergeCell ref="H137:H138"/>
    <mergeCell ref="I137:I138"/>
    <mergeCell ref="J137:J138"/>
    <mergeCell ref="H6:H7"/>
    <mergeCell ref="I6:I7"/>
    <mergeCell ref="J6:J7"/>
    <mergeCell ref="K6:K7"/>
    <mergeCell ref="L6:M6"/>
    <mergeCell ref="H47:H48"/>
    <mergeCell ref="I47:I48"/>
    <mergeCell ref="J47:J48"/>
    <mergeCell ref="K47:K48"/>
    <mergeCell ref="L47:M47"/>
  </mergeCells>
  <conditionalFormatting sqref="L8:M39 L80:M80 L49:M78">
    <cfRule type="cellIs" priority="3" stopIfTrue="1" operator="equal">
      <formula>""</formula>
    </cfRule>
  </conditionalFormatting>
  <conditionalFormatting sqref="L8:L38">
    <cfRule type="cellIs" dxfId="35" priority="18" stopIfTrue="1" operator="greaterThanOrEqual">
      <formula>$L$41</formula>
    </cfRule>
    <cfRule type="cellIs" dxfId="34" priority="19" stopIfTrue="1" operator="greaterThanOrEqual">
      <formula>$L$40</formula>
    </cfRule>
  </conditionalFormatting>
  <conditionalFormatting sqref="M8:M38">
    <cfRule type="cellIs" dxfId="33" priority="16" stopIfTrue="1" operator="greaterThanOrEqual">
      <formula>$M$41</formula>
    </cfRule>
    <cfRule type="cellIs" dxfId="32" priority="17" stopIfTrue="1" operator="greaterThanOrEqual">
      <formula>$M$40</formula>
    </cfRule>
  </conditionalFormatting>
  <conditionalFormatting sqref="L8:M37">
    <cfRule type="cellIs" dxfId="31" priority="2" stopIfTrue="1" operator="equal">
      <formula>"ERROR"</formula>
    </cfRule>
  </conditionalFormatting>
  <conditionalFormatting sqref="J8:J37">
    <cfRule type="cellIs" dxfId="30" priority="1" stopIfTrue="1" operator="equal">
      <formula>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B1:AJ39"/>
  <sheetViews>
    <sheetView zoomScale="70" zoomScaleNormal="70" workbookViewId="0">
      <selection activeCell="I8" sqref="I8:I32"/>
    </sheetView>
  </sheetViews>
  <sheetFormatPr defaultRowHeight="20.100000000000001" customHeight="1" x14ac:dyDescent="0.2"/>
  <cols>
    <col min="1" max="1" width="2.6640625" style="11" customWidth="1"/>
    <col min="2" max="2" width="2.88671875" style="11" customWidth="1"/>
    <col min="3" max="3" width="20.21875" style="11" customWidth="1"/>
    <col min="4" max="4" width="31.88671875" style="11" customWidth="1"/>
    <col min="5" max="5" width="2.88671875" style="11" customWidth="1"/>
    <col min="6" max="6" width="10.5546875" style="11" customWidth="1"/>
    <col min="7" max="7" width="3.21875" style="11" customWidth="1"/>
    <col min="8" max="10" width="14.6640625" style="11" customWidth="1"/>
    <col min="11" max="33" width="20.77734375" style="138" customWidth="1"/>
    <col min="34" max="34" width="2.88671875" style="11" customWidth="1"/>
    <col min="35" max="35" width="8.88671875" style="11"/>
    <col min="36" max="36" width="31.44140625" style="11" customWidth="1"/>
    <col min="37" max="16384" width="8.88671875" style="11"/>
  </cols>
  <sheetData>
    <row r="1" spans="2:36" ht="12" customHeight="1" x14ac:dyDescent="0.2"/>
    <row r="2" spans="2:36" ht="20.100000000000001" customHeight="1" x14ac:dyDescent="0.2">
      <c r="B2" s="37" t="s">
        <v>96</v>
      </c>
    </row>
    <row r="3" spans="2:36" ht="20.100000000000001" customHeight="1" x14ac:dyDescent="0.2">
      <c r="B3" s="37"/>
    </row>
    <row r="4" spans="2:36" ht="20.100000000000001" customHeight="1" thickBot="1" x14ac:dyDescent="0.25">
      <c r="B4" s="22" t="s">
        <v>40</v>
      </c>
      <c r="H4" s="38" t="s">
        <v>375</v>
      </c>
    </row>
    <row r="5" spans="2:36" ht="20.100000000000001" customHeight="1" thickBot="1" x14ac:dyDescent="0.25">
      <c r="B5" s="23" t="s">
        <v>97</v>
      </c>
      <c r="G5" s="12"/>
      <c r="H5" s="13"/>
      <c r="I5" s="13"/>
      <c r="J5" s="13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4"/>
    </row>
    <row r="6" spans="2:36" ht="20.100000000000001" customHeight="1" x14ac:dyDescent="0.2">
      <c r="B6" s="23" t="s">
        <v>85</v>
      </c>
      <c r="G6" s="15"/>
      <c r="H6" s="473" t="s">
        <v>38</v>
      </c>
      <c r="I6" s="476" t="s">
        <v>52</v>
      </c>
      <c r="J6" s="500" t="s">
        <v>63</v>
      </c>
      <c r="K6" s="522" t="s">
        <v>99</v>
      </c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4"/>
      <c r="AG6" s="525" t="s">
        <v>122</v>
      </c>
      <c r="AH6" s="16"/>
    </row>
    <row r="7" spans="2:36" ht="27.75" customHeight="1" thickBot="1" x14ac:dyDescent="0.25">
      <c r="B7" s="23" t="s">
        <v>86</v>
      </c>
      <c r="G7" s="15"/>
      <c r="H7" s="475"/>
      <c r="I7" s="478"/>
      <c r="J7" s="501"/>
      <c r="K7" s="91" t="s">
        <v>100</v>
      </c>
      <c r="L7" s="92" t="s">
        <v>101</v>
      </c>
      <c r="M7" s="92" t="s">
        <v>102</v>
      </c>
      <c r="N7" s="93" t="s">
        <v>103</v>
      </c>
      <c r="O7" s="93" t="s">
        <v>104</v>
      </c>
      <c r="P7" s="93" t="s">
        <v>105</v>
      </c>
      <c r="Q7" s="140" t="s">
        <v>107</v>
      </c>
      <c r="R7" s="92" t="s">
        <v>106</v>
      </c>
      <c r="S7" s="140" t="s">
        <v>108</v>
      </c>
      <c r="T7" s="140" t="s">
        <v>109</v>
      </c>
      <c r="U7" s="140" t="s">
        <v>110</v>
      </c>
      <c r="V7" s="140" t="s">
        <v>111</v>
      </c>
      <c r="W7" s="140" t="s">
        <v>112</v>
      </c>
      <c r="X7" s="92" t="s">
        <v>113</v>
      </c>
      <c r="Y7" s="93" t="s">
        <v>121</v>
      </c>
      <c r="Z7" s="92" t="s">
        <v>114</v>
      </c>
      <c r="AA7" s="93" t="s">
        <v>115</v>
      </c>
      <c r="AB7" s="93" t="s">
        <v>116</v>
      </c>
      <c r="AC7" s="93" t="s">
        <v>117</v>
      </c>
      <c r="AD7" s="93" t="s">
        <v>118</v>
      </c>
      <c r="AE7" s="93" t="s">
        <v>119</v>
      </c>
      <c r="AF7" s="93" t="s">
        <v>120</v>
      </c>
      <c r="AG7" s="526"/>
      <c r="AH7" s="16"/>
    </row>
    <row r="8" spans="2:36" ht="20.100000000000001" customHeight="1" x14ac:dyDescent="0.2">
      <c r="B8" s="23" t="s">
        <v>384</v>
      </c>
      <c r="G8" s="15"/>
      <c r="H8" s="282" t="s">
        <v>453</v>
      </c>
      <c r="I8" s="281" t="s">
        <v>0</v>
      </c>
      <c r="J8" s="281">
        <v>1</v>
      </c>
      <c r="K8" s="282">
        <v>75.5</v>
      </c>
      <c r="L8" s="281">
        <v>365</v>
      </c>
      <c r="M8" s="281">
        <v>338</v>
      </c>
      <c r="N8" s="281">
        <v>915</v>
      </c>
      <c r="O8" s="281">
        <v>900</v>
      </c>
      <c r="P8" s="281">
        <v>874</v>
      </c>
      <c r="Q8" s="281">
        <v>715</v>
      </c>
      <c r="R8" s="281">
        <v>726</v>
      </c>
      <c r="S8" s="281">
        <v>433</v>
      </c>
      <c r="T8" s="281">
        <v>2210</v>
      </c>
      <c r="U8" s="281">
        <v>1790</v>
      </c>
      <c r="V8" s="281">
        <v>2780</v>
      </c>
      <c r="W8" s="281">
        <v>3730</v>
      </c>
      <c r="X8" s="283">
        <v>731</v>
      </c>
      <c r="Y8" s="283">
        <v>166</v>
      </c>
      <c r="Z8" s="283">
        <v>2010</v>
      </c>
      <c r="AA8" s="283">
        <v>456</v>
      </c>
      <c r="AB8" s="283">
        <v>652</v>
      </c>
      <c r="AC8" s="283">
        <v>1060</v>
      </c>
      <c r="AD8" s="283">
        <v>330</v>
      </c>
      <c r="AE8" s="283">
        <v>1240</v>
      </c>
      <c r="AF8" s="283">
        <v>1710</v>
      </c>
      <c r="AG8" s="283">
        <v>1810</v>
      </c>
      <c r="AH8" s="16"/>
      <c r="AI8" s="138"/>
      <c r="AJ8" s="123"/>
    </row>
    <row r="9" spans="2:36" ht="20.100000000000001" customHeight="1" x14ac:dyDescent="0.2">
      <c r="B9" s="23"/>
      <c r="C9" s="11" t="s">
        <v>319</v>
      </c>
      <c r="G9" s="15"/>
      <c r="H9" s="285" t="s">
        <v>454</v>
      </c>
      <c r="I9" s="278" t="s">
        <v>0</v>
      </c>
      <c r="J9" s="278">
        <v>2</v>
      </c>
      <c r="K9" s="285">
        <v>94.2</v>
      </c>
      <c r="L9" s="278">
        <v>497</v>
      </c>
      <c r="M9" s="278">
        <v>426</v>
      </c>
      <c r="N9" s="278">
        <v>1110</v>
      </c>
      <c r="O9" s="278">
        <v>1030</v>
      </c>
      <c r="P9" s="278">
        <v>1010</v>
      </c>
      <c r="Q9" s="278">
        <v>810</v>
      </c>
      <c r="R9" s="278">
        <v>810</v>
      </c>
      <c r="S9" s="278">
        <v>505</v>
      </c>
      <c r="T9" s="278">
        <v>2630</v>
      </c>
      <c r="U9" s="278">
        <v>2020</v>
      </c>
      <c r="V9" s="278">
        <v>3520</v>
      </c>
      <c r="W9" s="278">
        <v>4660</v>
      </c>
      <c r="X9" s="263">
        <v>832</v>
      </c>
      <c r="Y9" s="263">
        <v>184</v>
      </c>
      <c r="Z9" s="263">
        <v>2370</v>
      </c>
      <c r="AA9" s="263">
        <v>598</v>
      </c>
      <c r="AB9" s="263">
        <v>747</v>
      </c>
      <c r="AC9" s="263">
        <v>1350</v>
      </c>
      <c r="AD9" s="263">
        <v>389</v>
      </c>
      <c r="AE9" s="263">
        <v>1500</v>
      </c>
      <c r="AF9" s="263">
        <v>2030</v>
      </c>
      <c r="AG9" s="263">
        <v>2020</v>
      </c>
      <c r="AH9" s="16"/>
      <c r="AJ9" s="123"/>
    </row>
    <row r="10" spans="2:36" ht="20.100000000000001" customHeight="1" x14ac:dyDescent="0.2">
      <c r="B10" s="23" t="s">
        <v>383</v>
      </c>
      <c r="G10" s="15"/>
      <c r="H10" s="285" t="s">
        <v>455</v>
      </c>
      <c r="I10" s="278" t="s">
        <v>0</v>
      </c>
      <c r="J10" s="278">
        <v>3</v>
      </c>
      <c r="K10" s="285">
        <v>78.2</v>
      </c>
      <c r="L10" s="278">
        <v>349</v>
      </c>
      <c r="M10" s="278">
        <v>363</v>
      </c>
      <c r="N10" s="278">
        <v>1030</v>
      </c>
      <c r="O10" s="278">
        <v>993</v>
      </c>
      <c r="P10" s="278">
        <v>991</v>
      </c>
      <c r="Q10" s="278">
        <v>832</v>
      </c>
      <c r="R10" s="278">
        <v>817</v>
      </c>
      <c r="S10" s="278">
        <v>502</v>
      </c>
      <c r="T10" s="278">
        <v>1990</v>
      </c>
      <c r="U10" s="278">
        <v>1620</v>
      </c>
      <c r="V10" s="278">
        <v>2530</v>
      </c>
      <c r="W10" s="278">
        <v>3110</v>
      </c>
      <c r="X10" s="263">
        <v>769</v>
      </c>
      <c r="Y10" s="263">
        <v>179</v>
      </c>
      <c r="Z10" s="263">
        <v>2190</v>
      </c>
      <c r="AA10" s="263">
        <v>441</v>
      </c>
      <c r="AB10" s="263">
        <v>738</v>
      </c>
      <c r="AC10" s="263">
        <v>1000</v>
      </c>
      <c r="AD10" s="263">
        <v>364</v>
      </c>
      <c r="AE10" s="263">
        <v>1230</v>
      </c>
      <c r="AF10" s="263">
        <v>1970</v>
      </c>
      <c r="AG10" s="263">
        <v>1840</v>
      </c>
      <c r="AH10" s="16"/>
      <c r="AJ10" s="124"/>
    </row>
    <row r="11" spans="2:36" ht="20.100000000000001" customHeight="1" x14ac:dyDescent="0.2">
      <c r="B11" s="23" t="s">
        <v>389</v>
      </c>
      <c r="G11" s="15"/>
      <c r="H11" s="285" t="s">
        <v>456</v>
      </c>
      <c r="I11" s="278" t="s">
        <v>0</v>
      </c>
      <c r="J11" s="278">
        <v>4</v>
      </c>
      <c r="K11" s="285">
        <v>66.7</v>
      </c>
      <c r="L11" s="278">
        <v>294</v>
      </c>
      <c r="M11" s="278">
        <v>310</v>
      </c>
      <c r="N11" s="278">
        <v>892</v>
      </c>
      <c r="O11" s="278">
        <v>869</v>
      </c>
      <c r="P11" s="278">
        <v>864</v>
      </c>
      <c r="Q11" s="278">
        <v>705</v>
      </c>
      <c r="R11" s="278">
        <v>708</v>
      </c>
      <c r="S11" s="278">
        <v>420</v>
      </c>
      <c r="T11" s="278">
        <v>1720</v>
      </c>
      <c r="U11" s="278">
        <v>1550</v>
      </c>
      <c r="V11" s="278">
        <v>2150</v>
      </c>
      <c r="W11" s="278">
        <v>2930</v>
      </c>
      <c r="X11" s="263">
        <v>761</v>
      </c>
      <c r="Y11" s="263">
        <v>157</v>
      </c>
      <c r="Z11" s="263">
        <v>2030</v>
      </c>
      <c r="AA11" s="263">
        <v>393</v>
      </c>
      <c r="AB11" s="263">
        <v>644</v>
      </c>
      <c r="AC11" s="263">
        <v>918</v>
      </c>
      <c r="AD11" s="263">
        <v>357</v>
      </c>
      <c r="AE11" s="263">
        <v>1120</v>
      </c>
      <c r="AF11" s="263">
        <v>1720</v>
      </c>
      <c r="AG11" s="263">
        <v>1590</v>
      </c>
      <c r="AH11" s="16"/>
      <c r="AJ11" s="124"/>
    </row>
    <row r="12" spans="2:36" ht="20.100000000000001" customHeight="1" x14ac:dyDescent="0.2">
      <c r="B12" s="23" t="s">
        <v>380</v>
      </c>
      <c r="G12" s="15"/>
      <c r="H12" s="285" t="s">
        <v>457</v>
      </c>
      <c r="I12" s="278" t="s">
        <v>0</v>
      </c>
      <c r="J12" s="278">
        <v>5</v>
      </c>
      <c r="K12" s="285">
        <v>120</v>
      </c>
      <c r="L12" s="278">
        <v>651</v>
      </c>
      <c r="M12" s="278">
        <v>552</v>
      </c>
      <c r="N12" s="278">
        <v>1350</v>
      </c>
      <c r="O12" s="278">
        <v>1260</v>
      </c>
      <c r="P12" s="278">
        <v>1260</v>
      </c>
      <c r="Q12" s="278">
        <v>950</v>
      </c>
      <c r="R12" s="278">
        <v>1040</v>
      </c>
      <c r="S12" s="278">
        <v>644</v>
      </c>
      <c r="T12" s="278">
        <v>3470</v>
      </c>
      <c r="U12" s="278">
        <v>2500</v>
      </c>
      <c r="V12" s="278">
        <v>4760</v>
      </c>
      <c r="W12" s="278">
        <v>6150</v>
      </c>
      <c r="X12" s="263">
        <v>965</v>
      </c>
      <c r="Y12" s="263">
        <v>220</v>
      </c>
      <c r="Z12" s="263">
        <v>2980</v>
      </c>
      <c r="AA12" s="263">
        <v>739</v>
      </c>
      <c r="AB12" s="263">
        <v>854</v>
      </c>
      <c r="AC12" s="263">
        <v>1830</v>
      </c>
      <c r="AD12" s="263">
        <v>423</v>
      </c>
      <c r="AE12" s="263">
        <v>2020</v>
      </c>
      <c r="AF12" s="263">
        <v>2610</v>
      </c>
      <c r="AG12" s="263">
        <v>2630</v>
      </c>
      <c r="AH12" s="16"/>
      <c r="AJ12" s="124"/>
    </row>
    <row r="13" spans="2:36" ht="20.100000000000001" customHeight="1" x14ac:dyDescent="0.2">
      <c r="G13" s="15"/>
      <c r="H13" s="285" t="s">
        <v>458</v>
      </c>
      <c r="I13" s="278" t="s">
        <v>0</v>
      </c>
      <c r="J13" s="278">
        <v>6</v>
      </c>
      <c r="K13" s="285">
        <v>47.8</v>
      </c>
      <c r="L13" s="278">
        <v>254</v>
      </c>
      <c r="M13" s="278">
        <v>206</v>
      </c>
      <c r="N13" s="278">
        <v>435</v>
      </c>
      <c r="O13" s="278">
        <v>384</v>
      </c>
      <c r="P13" s="278">
        <v>355</v>
      </c>
      <c r="Q13" s="278">
        <v>350</v>
      </c>
      <c r="R13" s="278">
        <v>350</v>
      </c>
      <c r="S13" s="278">
        <v>164</v>
      </c>
      <c r="T13" s="278">
        <v>1250</v>
      </c>
      <c r="U13" s="278">
        <v>1310</v>
      </c>
      <c r="V13" s="278">
        <v>1780</v>
      </c>
      <c r="W13" s="278">
        <v>2610</v>
      </c>
      <c r="X13" s="263">
        <v>383</v>
      </c>
      <c r="Y13" s="263">
        <v>68.3</v>
      </c>
      <c r="Z13" s="263">
        <v>1000</v>
      </c>
      <c r="AA13" s="263">
        <v>271</v>
      </c>
      <c r="AB13" s="263">
        <v>248</v>
      </c>
      <c r="AC13" s="263">
        <v>1010</v>
      </c>
      <c r="AD13" s="263">
        <v>361</v>
      </c>
      <c r="AE13" s="263">
        <v>1030</v>
      </c>
      <c r="AF13" s="263">
        <v>891</v>
      </c>
      <c r="AG13" s="263">
        <v>1210</v>
      </c>
      <c r="AH13" s="16"/>
      <c r="AJ13" s="123"/>
    </row>
    <row r="14" spans="2:36" ht="20.100000000000001" customHeight="1" thickBot="1" x14ac:dyDescent="0.25">
      <c r="B14" s="22" t="s">
        <v>54</v>
      </c>
      <c r="G14" s="15"/>
      <c r="H14" s="285" t="s">
        <v>459</v>
      </c>
      <c r="I14" s="278" t="s">
        <v>0</v>
      </c>
      <c r="J14" s="278">
        <v>7</v>
      </c>
      <c r="K14" s="285">
        <v>79.7</v>
      </c>
      <c r="L14" s="278">
        <v>621</v>
      </c>
      <c r="M14" s="278">
        <v>443</v>
      </c>
      <c r="N14" s="278">
        <v>1020</v>
      </c>
      <c r="O14" s="278">
        <v>830</v>
      </c>
      <c r="P14" s="278">
        <v>814</v>
      </c>
      <c r="Q14" s="278">
        <v>676</v>
      </c>
      <c r="R14" s="278">
        <v>771</v>
      </c>
      <c r="S14" s="278">
        <v>439</v>
      </c>
      <c r="T14" s="278">
        <v>5290</v>
      </c>
      <c r="U14" s="278">
        <v>2960</v>
      </c>
      <c r="V14" s="278">
        <v>8070</v>
      </c>
      <c r="W14" s="278">
        <v>10700</v>
      </c>
      <c r="X14" s="263">
        <v>828</v>
      </c>
      <c r="Y14" s="263">
        <v>153</v>
      </c>
      <c r="Z14" s="263">
        <v>1940</v>
      </c>
      <c r="AA14" s="263">
        <v>686</v>
      </c>
      <c r="AB14" s="263">
        <v>545</v>
      </c>
      <c r="AC14" s="263">
        <v>2070</v>
      </c>
      <c r="AD14" s="263">
        <v>310</v>
      </c>
      <c r="AE14" s="263">
        <v>2120</v>
      </c>
      <c r="AF14" s="263">
        <v>1780</v>
      </c>
      <c r="AG14" s="263">
        <v>2580</v>
      </c>
      <c r="AH14" s="16"/>
      <c r="AJ14" s="123"/>
    </row>
    <row r="15" spans="2:36" ht="20.100000000000001" customHeight="1" thickBot="1" x14ac:dyDescent="0.25">
      <c r="B15" s="12"/>
      <c r="C15" s="13"/>
      <c r="D15" s="13"/>
      <c r="E15" s="14"/>
      <c r="G15" s="15"/>
      <c r="H15" s="285" t="s">
        <v>460</v>
      </c>
      <c r="I15" s="278" t="s">
        <v>0</v>
      </c>
      <c r="J15" s="278">
        <v>8</v>
      </c>
      <c r="K15" s="285">
        <v>282</v>
      </c>
      <c r="L15" s="278">
        <v>1390</v>
      </c>
      <c r="M15" s="278">
        <v>1770</v>
      </c>
      <c r="N15" s="278">
        <v>3530</v>
      </c>
      <c r="O15" s="278">
        <v>2570</v>
      </c>
      <c r="P15" s="278">
        <v>2560</v>
      </c>
      <c r="Q15" s="278">
        <v>1550</v>
      </c>
      <c r="R15" s="278">
        <v>1780</v>
      </c>
      <c r="S15" s="278">
        <v>1230</v>
      </c>
      <c r="T15" s="278">
        <v>4980</v>
      </c>
      <c r="U15" s="278">
        <v>4580</v>
      </c>
      <c r="V15" s="278">
        <v>7330</v>
      </c>
      <c r="W15" s="278">
        <v>9430</v>
      </c>
      <c r="X15" s="263">
        <v>2470</v>
      </c>
      <c r="Y15" s="263">
        <v>400</v>
      </c>
      <c r="Z15" s="263">
        <v>7400</v>
      </c>
      <c r="AA15" s="263">
        <v>1620</v>
      </c>
      <c r="AB15" s="263">
        <v>1570</v>
      </c>
      <c r="AC15" s="263">
        <v>2260</v>
      </c>
      <c r="AD15" s="263">
        <v>600</v>
      </c>
      <c r="AE15" s="263">
        <v>5590</v>
      </c>
      <c r="AF15" s="263">
        <v>6980</v>
      </c>
      <c r="AG15" s="263">
        <v>4180</v>
      </c>
      <c r="AH15" s="16"/>
      <c r="AJ15" s="124"/>
    </row>
    <row r="16" spans="2:36" ht="20.100000000000001" customHeight="1" x14ac:dyDescent="0.2">
      <c r="B16" s="15"/>
      <c r="C16" s="45" t="s">
        <v>55</v>
      </c>
      <c r="D16" s="57" t="s">
        <v>452</v>
      </c>
      <c r="E16" s="16"/>
      <c r="G16" s="15"/>
      <c r="H16" s="285" t="s">
        <v>461</v>
      </c>
      <c r="I16" s="278" t="s">
        <v>0</v>
      </c>
      <c r="J16" s="278">
        <v>9</v>
      </c>
      <c r="K16" s="285">
        <v>218</v>
      </c>
      <c r="L16" s="278">
        <v>1510</v>
      </c>
      <c r="M16" s="278">
        <v>1330</v>
      </c>
      <c r="N16" s="278">
        <v>2340</v>
      </c>
      <c r="O16" s="278">
        <v>2080</v>
      </c>
      <c r="P16" s="278">
        <v>2050</v>
      </c>
      <c r="Q16" s="278">
        <v>1480</v>
      </c>
      <c r="R16" s="278">
        <v>1600</v>
      </c>
      <c r="S16" s="278">
        <v>1030</v>
      </c>
      <c r="T16" s="278">
        <v>5380</v>
      </c>
      <c r="U16" s="278">
        <v>4070</v>
      </c>
      <c r="V16" s="278">
        <v>8320</v>
      </c>
      <c r="W16" s="278">
        <v>11000</v>
      </c>
      <c r="X16" s="263">
        <v>1710</v>
      </c>
      <c r="Y16" s="263">
        <v>354</v>
      </c>
      <c r="Z16" s="263">
        <v>4830</v>
      </c>
      <c r="AA16" s="263">
        <v>1510</v>
      </c>
      <c r="AB16" s="263">
        <v>1440</v>
      </c>
      <c r="AC16" s="263">
        <v>2680</v>
      </c>
      <c r="AD16" s="263">
        <v>506</v>
      </c>
      <c r="AE16" s="263">
        <v>3070</v>
      </c>
      <c r="AF16" s="263">
        <v>4230</v>
      </c>
      <c r="AG16" s="263">
        <v>4300</v>
      </c>
      <c r="AH16" s="16"/>
      <c r="AJ16" s="123"/>
    </row>
    <row r="17" spans="2:36" ht="20.100000000000001" customHeight="1" thickBot="1" x14ac:dyDescent="0.25">
      <c r="B17" s="15"/>
      <c r="C17" s="46" t="s">
        <v>56</v>
      </c>
      <c r="D17" s="81">
        <v>42241</v>
      </c>
      <c r="E17" s="16"/>
      <c r="G17" s="15"/>
      <c r="H17" s="285" t="s">
        <v>462</v>
      </c>
      <c r="I17" s="278" t="s">
        <v>0</v>
      </c>
      <c r="J17" s="278">
        <v>10</v>
      </c>
      <c r="K17" s="285">
        <v>241</v>
      </c>
      <c r="L17" s="278">
        <v>1690</v>
      </c>
      <c r="M17" s="278">
        <v>14600</v>
      </c>
      <c r="N17" s="278">
        <v>2680</v>
      </c>
      <c r="O17" s="278">
        <v>2230</v>
      </c>
      <c r="P17" s="278">
        <v>2430</v>
      </c>
      <c r="Q17" s="278">
        <v>1660</v>
      </c>
      <c r="R17" s="278">
        <v>1490</v>
      </c>
      <c r="S17" s="278">
        <v>1170</v>
      </c>
      <c r="T17" s="278">
        <v>5870</v>
      </c>
      <c r="U17" s="278">
        <v>6900</v>
      </c>
      <c r="V17" s="278">
        <v>6570</v>
      </c>
      <c r="W17" s="278">
        <v>8730</v>
      </c>
      <c r="X17" s="263">
        <v>2210</v>
      </c>
      <c r="Y17" s="263">
        <v>419</v>
      </c>
      <c r="Z17" s="263">
        <v>7020</v>
      </c>
      <c r="AA17" s="263">
        <v>4710</v>
      </c>
      <c r="AB17" s="263">
        <v>1590</v>
      </c>
      <c r="AC17" s="263">
        <v>2940</v>
      </c>
      <c r="AD17" s="263">
        <v>571</v>
      </c>
      <c r="AE17" s="263">
        <v>8630</v>
      </c>
      <c r="AF17" s="263">
        <v>5320</v>
      </c>
      <c r="AG17" s="263">
        <v>4240</v>
      </c>
      <c r="AH17" s="16"/>
      <c r="AJ17" s="123"/>
    </row>
    <row r="18" spans="2:36" ht="20.100000000000001" customHeight="1" thickBot="1" x14ac:dyDescent="0.25">
      <c r="B18" s="20"/>
      <c r="C18" s="17"/>
      <c r="D18" s="17"/>
      <c r="E18" s="18"/>
      <c r="G18" s="15"/>
      <c r="H18" s="285" t="s">
        <v>463</v>
      </c>
      <c r="I18" s="278" t="s">
        <v>0</v>
      </c>
      <c r="J18" s="278">
        <v>11</v>
      </c>
      <c r="K18" s="285">
        <v>89.5</v>
      </c>
      <c r="L18" s="278">
        <v>723</v>
      </c>
      <c r="M18" s="278">
        <v>371</v>
      </c>
      <c r="N18" s="278">
        <v>859</v>
      </c>
      <c r="O18" s="278">
        <v>885</v>
      </c>
      <c r="P18" s="278">
        <v>1020</v>
      </c>
      <c r="Q18" s="278">
        <v>741</v>
      </c>
      <c r="R18" s="278">
        <v>765</v>
      </c>
      <c r="S18" s="278">
        <v>457</v>
      </c>
      <c r="T18" s="278">
        <v>6290</v>
      </c>
      <c r="U18" s="278">
        <v>3930</v>
      </c>
      <c r="V18" s="278">
        <v>7270</v>
      </c>
      <c r="W18" s="278">
        <v>9760</v>
      </c>
      <c r="X18" s="263">
        <v>686</v>
      </c>
      <c r="Y18" s="263">
        <v>176</v>
      </c>
      <c r="Z18" s="263">
        <v>1830</v>
      </c>
      <c r="AA18" s="263">
        <v>856</v>
      </c>
      <c r="AB18" s="263">
        <v>610</v>
      </c>
      <c r="AC18" s="263">
        <v>1860</v>
      </c>
      <c r="AD18" s="263">
        <v>218</v>
      </c>
      <c r="AE18" s="263">
        <v>1940</v>
      </c>
      <c r="AF18" s="263">
        <v>1610</v>
      </c>
      <c r="AG18" s="263">
        <v>3220</v>
      </c>
      <c r="AH18" s="16"/>
      <c r="AJ18" s="123"/>
    </row>
    <row r="19" spans="2:36" ht="20.100000000000001" customHeight="1" x14ac:dyDescent="0.2">
      <c r="G19" s="15"/>
      <c r="H19" s="285" t="s">
        <v>464</v>
      </c>
      <c r="I19" s="278" t="s">
        <v>0</v>
      </c>
      <c r="J19" s="278">
        <v>12</v>
      </c>
      <c r="K19" s="285">
        <v>47.7</v>
      </c>
      <c r="L19" s="278">
        <v>277</v>
      </c>
      <c r="M19" s="278">
        <v>417</v>
      </c>
      <c r="N19" s="278">
        <v>814</v>
      </c>
      <c r="O19" s="278">
        <v>772</v>
      </c>
      <c r="P19" s="278">
        <v>955</v>
      </c>
      <c r="Q19" s="278">
        <v>701</v>
      </c>
      <c r="R19" s="278">
        <v>833</v>
      </c>
      <c r="S19" s="278">
        <v>408</v>
      </c>
      <c r="T19" s="278">
        <v>9940</v>
      </c>
      <c r="U19" s="278">
        <v>5100</v>
      </c>
      <c r="V19" s="278">
        <v>12800</v>
      </c>
      <c r="W19" s="278">
        <v>17800</v>
      </c>
      <c r="X19" s="263">
        <v>681</v>
      </c>
      <c r="Y19" s="263">
        <v>169</v>
      </c>
      <c r="Z19" s="263">
        <v>1550</v>
      </c>
      <c r="AA19" s="263">
        <v>582</v>
      </c>
      <c r="AB19" s="263">
        <v>506</v>
      </c>
      <c r="AC19" s="263">
        <v>2660</v>
      </c>
      <c r="AD19" s="263">
        <v>184</v>
      </c>
      <c r="AE19" s="263">
        <v>2440</v>
      </c>
      <c r="AF19" s="263">
        <v>1350</v>
      </c>
      <c r="AG19" s="263">
        <v>4300</v>
      </c>
      <c r="AH19" s="16"/>
      <c r="AJ19" s="123"/>
    </row>
    <row r="20" spans="2:36" ht="20.100000000000001" customHeight="1" x14ac:dyDescent="0.2">
      <c r="G20" s="15"/>
      <c r="H20" s="285" t="s">
        <v>465</v>
      </c>
      <c r="I20" s="278" t="s">
        <v>0</v>
      </c>
      <c r="J20" s="278">
        <v>13</v>
      </c>
      <c r="K20" s="285">
        <v>222</v>
      </c>
      <c r="L20" s="278">
        <v>11100</v>
      </c>
      <c r="M20" s="278">
        <v>932</v>
      </c>
      <c r="N20" s="278">
        <v>1140</v>
      </c>
      <c r="O20" s="278">
        <v>1100</v>
      </c>
      <c r="P20" s="278">
        <v>1450</v>
      </c>
      <c r="Q20" s="278">
        <v>979</v>
      </c>
      <c r="R20" s="278">
        <v>900</v>
      </c>
      <c r="S20" s="278">
        <v>593</v>
      </c>
      <c r="T20" s="278">
        <v>9080</v>
      </c>
      <c r="U20" s="278">
        <v>4470</v>
      </c>
      <c r="V20" s="278">
        <v>14400</v>
      </c>
      <c r="W20" s="278">
        <v>16600</v>
      </c>
      <c r="X20" s="263">
        <v>821</v>
      </c>
      <c r="Y20" s="263">
        <v>230</v>
      </c>
      <c r="Z20" s="263">
        <v>2440</v>
      </c>
      <c r="AA20" s="263">
        <v>7850</v>
      </c>
      <c r="AB20" s="263">
        <v>778</v>
      </c>
      <c r="AC20" s="263">
        <v>3450</v>
      </c>
      <c r="AD20" s="263">
        <v>296</v>
      </c>
      <c r="AE20" s="263">
        <v>4690</v>
      </c>
      <c r="AF20" s="263">
        <v>2180</v>
      </c>
      <c r="AG20" s="263">
        <v>3260</v>
      </c>
      <c r="AH20" s="16"/>
      <c r="AJ20" s="123"/>
    </row>
    <row r="21" spans="2:36" ht="20.100000000000001" customHeight="1" x14ac:dyDescent="0.2">
      <c r="G21" s="15"/>
      <c r="H21" s="285" t="s">
        <v>466</v>
      </c>
      <c r="I21" s="278" t="s">
        <v>0</v>
      </c>
      <c r="J21" s="278">
        <v>14</v>
      </c>
      <c r="K21" s="285">
        <v>75.099999999999994</v>
      </c>
      <c r="L21" s="278">
        <v>445</v>
      </c>
      <c r="M21" s="278">
        <v>376</v>
      </c>
      <c r="N21" s="278">
        <v>864</v>
      </c>
      <c r="O21" s="278">
        <v>819</v>
      </c>
      <c r="P21" s="278">
        <v>1150</v>
      </c>
      <c r="Q21" s="278">
        <v>712</v>
      </c>
      <c r="R21" s="278">
        <v>763</v>
      </c>
      <c r="S21" s="278">
        <v>493</v>
      </c>
      <c r="T21" s="278">
        <v>9140</v>
      </c>
      <c r="U21" s="278">
        <v>4220</v>
      </c>
      <c r="V21" s="278">
        <v>10500</v>
      </c>
      <c r="W21" s="278">
        <v>15400</v>
      </c>
      <c r="X21" s="263">
        <v>696</v>
      </c>
      <c r="Y21" s="263">
        <v>156</v>
      </c>
      <c r="Z21" s="263">
        <v>1720</v>
      </c>
      <c r="AA21" s="263">
        <v>716</v>
      </c>
      <c r="AB21" s="263">
        <v>554</v>
      </c>
      <c r="AC21" s="263">
        <v>2450</v>
      </c>
      <c r="AD21" s="263">
        <v>207</v>
      </c>
      <c r="AE21" s="263">
        <v>2260</v>
      </c>
      <c r="AF21" s="263">
        <v>1590</v>
      </c>
      <c r="AG21" s="263">
        <v>4440</v>
      </c>
      <c r="AH21" s="16"/>
      <c r="AJ21" s="124"/>
    </row>
    <row r="22" spans="2:36" ht="20.100000000000001" customHeight="1" x14ac:dyDescent="0.2">
      <c r="G22" s="15"/>
      <c r="H22" s="285" t="s">
        <v>467</v>
      </c>
      <c r="I22" s="278" t="s">
        <v>0</v>
      </c>
      <c r="J22" s="278">
        <v>15</v>
      </c>
      <c r="K22" s="285">
        <v>81.400000000000006</v>
      </c>
      <c r="L22" s="278">
        <v>659</v>
      </c>
      <c r="M22" s="278">
        <v>376</v>
      </c>
      <c r="N22" s="278">
        <v>799</v>
      </c>
      <c r="O22" s="278">
        <v>904</v>
      </c>
      <c r="P22" s="278">
        <v>1080</v>
      </c>
      <c r="Q22" s="278">
        <v>767</v>
      </c>
      <c r="R22" s="278">
        <v>752</v>
      </c>
      <c r="S22" s="278">
        <v>403</v>
      </c>
      <c r="T22" s="278">
        <v>6110</v>
      </c>
      <c r="U22" s="278">
        <v>3460</v>
      </c>
      <c r="V22" s="278">
        <v>8910</v>
      </c>
      <c r="W22" s="278">
        <v>12700</v>
      </c>
      <c r="X22" s="263">
        <v>656</v>
      </c>
      <c r="Y22" s="263">
        <v>172</v>
      </c>
      <c r="Z22" s="263">
        <v>1640</v>
      </c>
      <c r="AA22" s="263">
        <v>788</v>
      </c>
      <c r="AB22" s="263">
        <v>594</v>
      </c>
      <c r="AC22" s="263">
        <v>1830</v>
      </c>
      <c r="AD22" s="263">
        <v>213</v>
      </c>
      <c r="AE22" s="263">
        <v>1940</v>
      </c>
      <c r="AF22" s="263">
        <v>1470</v>
      </c>
      <c r="AG22" s="263">
        <v>2330</v>
      </c>
      <c r="AH22" s="16"/>
      <c r="AJ22" s="124"/>
    </row>
    <row r="23" spans="2:36" ht="20.100000000000001" customHeight="1" x14ac:dyDescent="0.2">
      <c r="G23" s="15"/>
      <c r="H23" s="285" t="s">
        <v>468</v>
      </c>
      <c r="I23" s="278" t="s">
        <v>0</v>
      </c>
      <c r="J23" s="278">
        <v>16</v>
      </c>
      <c r="K23" s="285">
        <v>49.9</v>
      </c>
      <c r="L23" s="278">
        <v>334</v>
      </c>
      <c r="M23" s="278">
        <v>165</v>
      </c>
      <c r="N23" s="278">
        <v>310</v>
      </c>
      <c r="O23" s="278">
        <v>387</v>
      </c>
      <c r="P23" s="278">
        <v>446</v>
      </c>
      <c r="Q23" s="278">
        <v>323</v>
      </c>
      <c r="R23" s="278">
        <v>308</v>
      </c>
      <c r="S23" s="278">
        <v>172</v>
      </c>
      <c r="T23" s="278">
        <v>2400</v>
      </c>
      <c r="U23" s="278">
        <v>1300</v>
      </c>
      <c r="V23" s="278">
        <v>3210</v>
      </c>
      <c r="W23" s="278">
        <v>4680</v>
      </c>
      <c r="X23" s="263">
        <v>259</v>
      </c>
      <c r="Y23" s="263">
        <v>74.400000000000006</v>
      </c>
      <c r="Z23" s="263">
        <v>661</v>
      </c>
      <c r="AA23" s="263">
        <v>371</v>
      </c>
      <c r="AB23" s="263">
        <v>260</v>
      </c>
      <c r="AC23" s="263">
        <v>770</v>
      </c>
      <c r="AD23" s="263">
        <v>90.7</v>
      </c>
      <c r="AE23" s="263">
        <v>776</v>
      </c>
      <c r="AF23" s="263">
        <v>663</v>
      </c>
      <c r="AG23" s="263">
        <v>1130</v>
      </c>
      <c r="AH23" s="16"/>
      <c r="AJ23" s="123"/>
    </row>
    <row r="24" spans="2:36" ht="20.100000000000001" customHeight="1" x14ac:dyDescent="0.2">
      <c r="G24" s="15"/>
      <c r="H24" s="285" t="s">
        <v>469</v>
      </c>
      <c r="I24" s="278" t="s">
        <v>0</v>
      </c>
      <c r="J24" s="278">
        <v>17</v>
      </c>
      <c r="K24" s="285">
        <v>73.3</v>
      </c>
      <c r="L24" s="278">
        <v>491</v>
      </c>
      <c r="M24" s="278">
        <v>337</v>
      </c>
      <c r="N24" s="278">
        <v>793</v>
      </c>
      <c r="O24" s="278">
        <v>858</v>
      </c>
      <c r="P24" s="278">
        <v>929</v>
      </c>
      <c r="Q24" s="278">
        <v>700</v>
      </c>
      <c r="R24" s="278">
        <v>694</v>
      </c>
      <c r="S24" s="278">
        <v>378</v>
      </c>
      <c r="T24" s="278">
        <v>5450</v>
      </c>
      <c r="U24" s="278">
        <v>3140</v>
      </c>
      <c r="V24" s="278">
        <v>7270</v>
      </c>
      <c r="W24" s="278">
        <v>10200</v>
      </c>
      <c r="X24" s="263">
        <v>631</v>
      </c>
      <c r="Y24" s="263">
        <v>159</v>
      </c>
      <c r="Z24" s="263">
        <v>1570</v>
      </c>
      <c r="AA24" s="263">
        <v>649</v>
      </c>
      <c r="AB24" s="263">
        <v>547</v>
      </c>
      <c r="AC24" s="263">
        <v>1680</v>
      </c>
      <c r="AD24" s="263">
        <v>201</v>
      </c>
      <c r="AE24" s="263">
        <v>1810</v>
      </c>
      <c r="AF24" s="263">
        <v>1430</v>
      </c>
      <c r="AG24" s="263">
        <v>2860</v>
      </c>
      <c r="AH24" s="16"/>
      <c r="AJ24" s="124"/>
    </row>
    <row r="25" spans="2:36" ht="20.100000000000001" customHeight="1" x14ac:dyDescent="0.2">
      <c r="G25" s="15"/>
      <c r="H25" s="285" t="s">
        <v>470</v>
      </c>
      <c r="I25" s="278" t="s">
        <v>0</v>
      </c>
      <c r="J25" s="278">
        <v>18</v>
      </c>
      <c r="K25" s="285">
        <v>49.8</v>
      </c>
      <c r="L25" s="278">
        <v>267</v>
      </c>
      <c r="M25" s="278">
        <v>283</v>
      </c>
      <c r="N25" s="278">
        <v>716</v>
      </c>
      <c r="O25" s="278">
        <v>743</v>
      </c>
      <c r="P25" s="278">
        <v>852</v>
      </c>
      <c r="Q25" s="278">
        <v>702</v>
      </c>
      <c r="R25" s="278">
        <v>679</v>
      </c>
      <c r="S25" s="278">
        <v>331</v>
      </c>
      <c r="T25" s="278">
        <v>6790</v>
      </c>
      <c r="U25" s="278">
        <v>3870</v>
      </c>
      <c r="V25" s="278">
        <v>10200</v>
      </c>
      <c r="W25" s="278">
        <v>14300</v>
      </c>
      <c r="X25" s="263">
        <v>608</v>
      </c>
      <c r="Y25" s="263">
        <v>150</v>
      </c>
      <c r="Z25" s="263">
        <v>1370</v>
      </c>
      <c r="AA25" s="263">
        <v>511</v>
      </c>
      <c r="AB25" s="263">
        <v>498</v>
      </c>
      <c r="AC25" s="263">
        <v>1810</v>
      </c>
      <c r="AD25" s="263">
        <v>163</v>
      </c>
      <c r="AE25" s="263">
        <v>1920</v>
      </c>
      <c r="AF25" s="263">
        <v>1210</v>
      </c>
      <c r="AG25" s="263">
        <v>3090</v>
      </c>
      <c r="AH25" s="16"/>
      <c r="AJ25" s="123"/>
    </row>
    <row r="26" spans="2:36" ht="20.100000000000001" customHeight="1" x14ac:dyDescent="0.2">
      <c r="G26" s="15"/>
      <c r="H26" s="285" t="s">
        <v>471</v>
      </c>
      <c r="I26" s="278" t="s">
        <v>0</v>
      </c>
      <c r="J26" s="278">
        <v>19</v>
      </c>
      <c r="K26" s="285">
        <v>104</v>
      </c>
      <c r="L26" s="318">
        <v>352</v>
      </c>
      <c r="M26" s="278">
        <v>369</v>
      </c>
      <c r="N26" s="278">
        <v>916</v>
      </c>
      <c r="O26" s="278">
        <v>958</v>
      </c>
      <c r="P26" s="278">
        <v>1230</v>
      </c>
      <c r="Q26" s="278">
        <v>842</v>
      </c>
      <c r="R26" s="278">
        <v>854</v>
      </c>
      <c r="S26" s="278">
        <v>456</v>
      </c>
      <c r="T26" s="278">
        <v>6230</v>
      </c>
      <c r="U26" s="278">
        <v>3820</v>
      </c>
      <c r="V26" s="278">
        <v>9020</v>
      </c>
      <c r="W26" s="278">
        <v>12500</v>
      </c>
      <c r="X26" s="263">
        <v>765</v>
      </c>
      <c r="Y26" s="263">
        <v>188</v>
      </c>
      <c r="Z26" s="263">
        <v>1980</v>
      </c>
      <c r="AA26" s="263">
        <v>651</v>
      </c>
      <c r="AB26" s="263">
        <v>621</v>
      </c>
      <c r="AC26" s="263">
        <v>1950</v>
      </c>
      <c r="AD26" s="263">
        <v>236</v>
      </c>
      <c r="AE26" s="263">
        <v>2030</v>
      </c>
      <c r="AF26" s="263">
        <v>1730</v>
      </c>
      <c r="AG26" s="263">
        <v>2970</v>
      </c>
      <c r="AH26" s="16"/>
      <c r="AJ26" s="123"/>
    </row>
    <row r="27" spans="2:36" ht="20.100000000000001" customHeight="1" x14ac:dyDescent="0.2">
      <c r="G27" s="15"/>
      <c r="H27" s="285" t="s">
        <v>472</v>
      </c>
      <c r="I27" s="278" t="s">
        <v>0</v>
      </c>
      <c r="J27" s="278">
        <v>20</v>
      </c>
      <c r="K27" s="319">
        <v>72.400000000000006</v>
      </c>
      <c r="L27" s="263">
        <v>371</v>
      </c>
      <c r="M27" s="278">
        <v>355</v>
      </c>
      <c r="N27" s="278">
        <v>835</v>
      </c>
      <c r="O27" s="278">
        <v>866</v>
      </c>
      <c r="P27" s="278">
        <v>1030</v>
      </c>
      <c r="Q27" s="278">
        <v>803</v>
      </c>
      <c r="R27" s="278">
        <v>827</v>
      </c>
      <c r="S27" s="278">
        <v>400</v>
      </c>
      <c r="T27" s="278">
        <v>7180</v>
      </c>
      <c r="U27" s="278">
        <v>4020</v>
      </c>
      <c r="V27" s="278">
        <v>9780</v>
      </c>
      <c r="W27" s="278">
        <v>13600</v>
      </c>
      <c r="X27" s="263">
        <v>704</v>
      </c>
      <c r="Y27" s="263">
        <v>179</v>
      </c>
      <c r="Z27" s="263">
        <v>1640</v>
      </c>
      <c r="AA27" s="263">
        <v>663</v>
      </c>
      <c r="AB27" s="263">
        <v>578</v>
      </c>
      <c r="AC27" s="263">
        <v>2040</v>
      </c>
      <c r="AD27" s="263">
        <v>205</v>
      </c>
      <c r="AE27" s="263">
        <v>2200</v>
      </c>
      <c r="AF27" s="263">
        <v>1460</v>
      </c>
      <c r="AG27" s="263">
        <v>3120</v>
      </c>
      <c r="AH27" s="16"/>
      <c r="AJ27" s="124"/>
    </row>
    <row r="28" spans="2:36" ht="20.100000000000001" customHeight="1" x14ac:dyDescent="0.2">
      <c r="G28" s="15"/>
      <c r="H28" s="285" t="s">
        <v>473</v>
      </c>
      <c r="I28" s="278" t="s">
        <v>0</v>
      </c>
      <c r="J28" s="278">
        <v>21</v>
      </c>
      <c r="K28" s="285">
        <v>259</v>
      </c>
      <c r="L28" s="320">
        <v>642</v>
      </c>
      <c r="M28" s="278">
        <v>525</v>
      </c>
      <c r="N28" s="278">
        <v>954</v>
      </c>
      <c r="O28" s="278">
        <v>945</v>
      </c>
      <c r="P28" s="278">
        <v>1150</v>
      </c>
      <c r="Q28" s="278">
        <v>826</v>
      </c>
      <c r="R28" s="278">
        <v>893</v>
      </c>
      <c r="S28" s="278">
        <v>424</v>
      </c>
      <c r="T28" s="278">
        <v>5990</v>
      </c>
      <c r="U28" s="278">
        <v>4840</v>
      </c>
      <c r="V28" s="278">
        <v>8740</v>
      </c>
      <c r="W28" s="278">
        <v>10900</v>
      </c>
      <c r="X28" s="263">
        <v>849</v>
      </c>
      <c r="Y28" s="263">
        <v>190</v>
      </c>
      <c r="Z28" s="263">
        <v>2000</v>
      </c>
      <c r="AA28" s="263">
        <v>1260</v>
      </c>
      <c r="AB28" s="263">
        <v>619</v>
      </c>
      <c r="AC28" s="263">
        <v>2150</v>
      </c>
      <c r="AD28" s="263">
        <v>252</v>
      </c>
      <c r="AE28" s="263">
        <v>3360</v>
      </c>
      <c r="AF28" s="263">
        <v>2130</v>
      </c>
      <c r="AG28" s="263">
        <v>3980</v>
      </c>
      <c r="AH28" s="16"/>
      <c r="AJ28" s="124"/>
    </row>
    <row r="29" spans="2:36" ht="20.100000000000001" customHeight="1" x14ac:dyDescent="0.2">
      <c r="G29" s="15"/>
      <c r="H29" s="285" t="s">
        <v>474</v>
      </c>
      <c r="I29" s="278" t="s">
        <v>0</v>
      </c>
      <c r="J29" s="278">
        <v>22</v>
      </c>
      <c r="K29" s="285">
        <v>273</v>
      </c>
      <c r="L29" s="278">
        <v>5110</v>
      </c>
      <c r="M29" s="278">
        <v>1040</v>
      </c>
      <c r="N29" s="278">
        <v>1990</v>
      </c>
      <c r="O29" s="278">
        <v>2140</v>
      </c>
      <c r="P29" s="278">
        <v>2350</v>
      </c>
      <c r="Q29" s="278">
        <v>1830</v>
      </c>
      <c r="R29" s="278">
        <v>1690</v>
      </c>
      <c r="S29" s="278">
        <v>1070</v>
      </c>
      <c r="T29" s="278">
        <v>8870</v>
      </c>
      <c r="U29" s="278">
        <v>4320</v>
      </c>
      <c r="V29" s="278">
        <v>10900</v>
      </c>
      <c r="W29" s="278">
        <v>13300</v>
      </c>
      <c r="X29" s="263">
        <v>1440</v>
      </c>
      <c r="Y29" s="263">
        <v>419</v>
      </c>
      <c r="Z29" s="263">
        <v>4470</v>
      </c>
      <c r="AA29" s="263">
        <v>3010</v>
      </c>
      <c r="AB29" s="263">
        <v>1550</v>
      </c>
      <c r="AC29" s="263">
        <v>4470</v>
      </c>
      <c r="AD29" s="263">
        <v>533</v>
      </c>
      <c r="AE29" s="263">
        <v>3540</v>
      </c>
      <c r="AF29" s="263">
        <v>3940</v>
      </c>
      <c r="AG29" s="263">
        <v>3800</v>
      </c>
      <c r="AH29" s="16"/>
      <c r="AJ29" s="123"/>
    </row>
    <row r="30" spans="2:36" ht="20.100000000000001" customHeight="1" x14ac:dyDescent="0.2">
      <c r="G30" s="15"/>
      <c r="H30" s="285" t="s">
        <v>475</v>
      </c>
      <c r="I30" s="278" t="s">
        <v>0</v>
      </c>
      <c r="J30" s="278">
        <v>23</v>
      </c>
      <c r="K30" s="285">
        <v>60.1</v>
      </c>
      <c r="L30" s="278">
        <v>291</v>
      </c>
      <c r="M30" s="278">
        <v>348</v>
      </c>
      <c r="N30" s="278">
        <v>284</v>
      </c>
      <c r="O30" s="278">
        <v>845</v>
      </c>
      <c r="P30" s="278">
        <v>1160</v>
      </c>
      <c r="Q30" s="278">
        <v>861</v>
      </c>
      <c r="R30" s="278">
        <v>848</v>
      </c>
      <c r="S30" s="278">
        <v>404</v>
      </c>
      <c r="T30" s="278">
        <v>7850</v>
      </c>
      <c r="U30" s="278">
        <v>4610</v>
      </c>
      <c r="V30" s="278">
        <v>11600</v>
      </c>
      <c r="W30" s="278">
        <v>16600</v>
      </c>
      <c r="X30" s="263">
        <v>850</v>
      </c>
      <c r="Y30" s="263">
        <v>172</v>
      </c>
      <c r="Z30" s="263">
        <v>1720</v>
      </c>
      <c r="AA30" s="263">
        <v>589</v>
      </c>
      <c r="AB30" s="263">
        <v>552</v>
      </c>
      <c r="AC30" s="263">
        <v>2270</v>
      </c>
      <c r="AD30" s="263">
        <v>208</v>
      </c>
      <c r="AE30" s="263">
        <v>2520</v>
      </c>
      <c r="AF30" s="263">
        <v>1580</v>
      </c>
      <c r="AG30" s="263">
        <v>3840</v>
      </c>
      <c r="AH30" s="16"/>
      <c r="AJ30" s="123"/>
    </row>
    <row r="31" spans="2:36" ht="20.100000000000001" customHeight="1" x14ac:dyDescent="0.2">
      <c r="G31" s="15"/>
      <c r="H31" s="285" t="s">
        <v>476</v>
      </c>
      <c r="I31" s="278" t="s">
        <v>0</v>
      </c>
      <c r="J31" s="278">
        <v>24</v>
      </c>
      <c r="K31" s="285">
        <v>166</v>
      </c>
      <c r="L31" s="278">
        <v>1560</v>
      </c>
      <c r="M31" s="278">
        <v>1020</v>
      </c>
      <c r="N31" s="278">
        <v>1890</v>
      </c>
      <c r="O31" s="278">
        <v>18800</v>
      </c>
      <c r="P31" s="278">
        <v>2110</v>
      </c>
      <c r="Q31" s="278">
        <v>1400</v>
      </c>
      <c r="R31" s="278">
        <v>1440</v>
      </c>
      <c r="S31" s="278">
        <v>886</v>
      </c>
      <c r="T31" s="278">
        <v>5340</v>
      </c>
      <c r="U31" s="278">
        <v>3510</v>
      </c>
      <c r="V31" s="278">
        <v>7610</v>
      </c>
      <c r="W31" s="278">
        <v>11000</v>
      </c>
      <c r="X31" s="263">
        <v>1330</v>
      </c>
      <c r="Y31" s="263">
        <v>338</v>
      </c>
      <c r="Z31" s="263">
        <v>4230</v>
      </c>
      <c r="AA31" s="263">
        <v>1840</v>
      </c>
      <c r="AB31" s="263">
        <v>1240</v>
      </c>
      <c r="AC31" s="263">
        <v>2690</v>
      </c>
      <c r="AD31" s="263">
        <v>555</v>
      </c>
      <c r="AE31" s="263">
        <v>3360</v>
      </c>
      <c r="AF31" s="263">
        <v>4060</v>
      </c>
      <c r="AG31" s="263">
        <v>3350</v>
      </c>
      <c r="AH31" s="16"/>
    </row>
    <row r="32" spans="2:36" ht="20.100000000000001" customHeight="1" x14ac:dyDescent="0.2">
      <c r="G32" s="15"/>
      <c r="H32" s="285" t="s">
        <v>477</v>
      </c>
      <c r="I32" s="278" t="s">
        <v>0</v>
      </c>
      <c r="J32" s="278">
        <v>25</v>
      </c>
      <c r="K32" s="285">
        <v>179</v>
      </c>
      <c r="L32" s="278">
        <v>1460</v>
      </c>
      <c r="M32" s="278">
        <v>1100</v>
      </c>
      <c r="N32" s="278">
        <v>1910</v>
      </c>
      <c r="O32" s="278">
        <v>1760</v>
      </c>
      <c r="P32" s="278">
        <v>1930</v>
      </c>
      <c r="Q32" s="278">
        <v>1340</v>
      </c>
      <c r="R32" s="278">
        <v>1250</v>
      </c>
      <c r="S32" s="278">
        <v>824</v>
      </c>
      <c r="T32" s="278">
        <v>4810</v>
      </c>
      <c r="U32" s="278">
        <v>3580</v>
      </c>
      <c r="V32" s="278">
        <v>6670</v>
      </c>
      <c r="W32" s="278">
        <v>9350</v>
      </c>
      <c r="X32" s="263">
        <v>1290</v>
      </c>
      <c r="Y32" s="263">
        <v>336</v>
      </c>
      <c r="Z32" s="263">
        <v>4280</v>
      </c>
      <c r="AA32" s="263">
        <v>1500</v>
      </c>
      <c r="AB32" s="263">
        <v>1320</v>
      </c>
      <c r="AC32" s="263">
        <v>2540</v>
      </c>
      <c r="AD32" s="263">
        <v>479</v>
      </c>
      <c r="AE32" s="263">
        <v>3120</v>
      </c>
      <c r="AF32" s="263">
        <v>4010</v>
      </c>
      <c r="AG32" s="263">
        <v>3100</v>
      </c>
      <c r="AH32" s="16"/>
    </row>
    <row r="33" spans="7:34" ht="20.100000000000001" customHeight="1" x14ac:dyDescent="0.2">
      <c r="G33" s="15"/>
      <c r="H33" s="285"/>
      <c r="I33" s="278"/>
      <c r="J33" s="278"/>
      <c r="K33" s="285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16"/>
    </row>
    <row r="34" spans="7:34" ht="20.100000000000001" customHeight="1" x14ac:dyDescent="0.2">
      <c r="G34" s="15"/>
      <c r="H34" s="285"/>
      <c r="I34" s="278"/>
      <c r="J34" s="278"/>
      <c r="K34" s="285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16"/>
    </row>
    <row r="35" spans="7:34" ht="20.100000000000001" customHeight="1" x14ac:dyDescent="0.2">
      <c r="G35" s="15"/>
      <c r="H35" s="285"/>
      <c r="I35" s="278"/>
      <c r="J35" s="278"/>
      <c r="K35" s="285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16"/>
    </row>
    <row r="36" spans="7:34" ht="20.100000000000001" customHeight="1" x14ac:dyDescent="0.2">
      <c r="G36" s="15"/>
      <c r="H36" s="285"/>
      <c r="I36" s="278"/>
      <c r="J36" s="278"/>
      <c r="K36" s="285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16"/>
    </row>
    <row r="37" spans="7:34" ht="20.100000000000001" customHeight="1" thickBot="1" x14ac:dyDescent="0.25">
      <c r="G37" s="15"/>
      <c r="H37" s="288"/>
      <c r="I37" s="287"/>
      <c r="J37" s="287"/>
      <c r="K37" s="288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16"/>
    </row>
    <row r="38" spans="7:34" ht="20.100000000000001" customHeight="1" thickBot="1" x14ac:dyDescent="0.25">
      <c r="G38" s="15"/>
      <c r="H38" s="519" t="s">
        <v>98</v>
      </c>
      <c r="I38" s="520"/>
      <c r="J38" s="521"/>
      <c r="K38" s="289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16"/>
    </row>
    <row r="39" spans="7:34" ht="20.100000000000001" customHeight="1" thickBot="1" x14ac:dyDescent="0.25">
      <c r="G39" s="20"/>
      <c r="H39" s="17"/>
      <c r="I39" s="17"/>
      <c r="J39" s="17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8"/>
    </row>
  </sheetData>
  <sheetProtection password="D3E8" sheet="1" objects="1" scenarios="1"/>
  <mergeCells count="6">
    <mergeCell ref="H38:J38"/>
    <mergeCell ref="K6:AF6"/>
    <mergeCell ref="AG6:AG7"/>
    <mergeCell ref="H6:H7"/>
    <mergeCell ref="I6:I7"/>
    <mergeCell ref="J6:J7"/>
  </mergeCells>
  <conditionalFormatting sqref="D16:D17 J8:AG37 K38:AG38">
    <cfRule type="cellIs" dxfId="29" priority="2" stopIfTrue="1" operator="equal">
      <formula>""</formula>
    </cfRule>
  </conditionalFormatting>
  <conditionalFormatting sqref="K8:AG37">
    <cfRule type="cellIs" priority="3" stopIfTrue="1" operator="between">
      <formula>K$38</formula>
      <formula>1000000000000000</formula>
    </cfRule>
    <cfRule type="cellIs" dxfId="28" priority="8" stopIfTrue="1" operator="lessThan">
      <formula>K$38</formula>
    </cfRule>
    <cfRule type="cellIs" dxfId="27" priority="15" stopIfTrue="1" operator="notEqual">
      <formula>"&lt;LOD"</formula>
    </cfRule>
  </conditionalFormatting>
  <conditionalFormatting sqref="H8:I37">
    <cfRule type="cellIs" dxfId="26" priority="1" stopIfTrue="1" operator="equal">
      <formula>""</formula>
    </cfRule>
  </conditionalFormatting>
  <dataValidations count="1">
    <dataValidation type="custom" showErrorMessage="1" errorTitle="Invalid entry" error="If the value for input is less than the limit of detection please enter &quot;&lt;LOD&quot; in the cell._x000a__x000a_Ensure you have entered the limit of detection for the compound before entering the analysis outputs._x000a_" sqref="K8:AG37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s xmlns="3e98ffa0-2bca-4152-9a65-47bf331eb25e">Archive</Repor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87AC7525D404B89A7399B246C544B" ma:contentTypeVersion="1" ma:contentTypeDescription="Create a new document." ma:contentTypeScope="" ma:versionID="90154a9b083f6bd8da806f525bcb88d6">
  <xsd:schema xmlns:xsd="http://www.w3.org/2001/XMLSchema" xmlns:xs="http://www.w3.org/2001/XMLSchema" xmlns:p="http://schemas.microsoft.com/office/2006/metadata/properties" xmlns:ns2="3e98ffa0-2bca-4152-9a65-47bf331eb25e" targetNamespace="http://schemas.microsoft.com/office/2006/metadata/properties" ma:root="true" ma:fieldsID="9a3f25f660cb6f79ca1c2e0c356292c0" ns2:_="">
    <xsd:import namespace="3e98ffa0-2bca-4152-9a65-47bf331eb25e"/>
    <xsd:element name="properties">
      <xsd:complexType>
        <xsd:sequence>
          <xsd:element name="documentManagement">
            <xsd:complexType>
              <xsd:all>
                <xsd:element ref="ns2: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ffa0-2bca-4152-9a65-47bf331eb25e" elementFormDefault="qualified">
    <xsd:import namespace="http://schemas.microsoft.com/office/2006/documentManagement/types"/>
    <xsd:import namespace="http://schemas.microsoft.com/office/infopath/2007/PartnerControls"/>
    <xsd:element name="Reports" ma:index="8" nillable="true" ma:displayName="Reports" ma:default="Archive" ma:format="Dropdown" ma:internalName="Reports">
      <xsd:simpleType>
        <xsd:restriction base="dms:Choice">
          <xsd:enumeration value="Archive"/>
          <xsd:enumeration value="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94C573-35ED-4C4A-BA1F-CCD8CCCED376}">
  <ds:schemaRefs>
    <ds:schemaRef ds:uri="3e98ffa0-2bca-4152-9a65-47bf331eb25e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E3991B-155E-4EC6-9ACF-09ED7FB20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8ffa0-2bca-4152-9a65-47bf331eb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8B825-A7C2-43C8-9582-B5F6CE3BD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Application info</vt:lpstr>
      <vt:lpstr>Physical Data</vt:lpstr>
      <vt:lpstr>Physical Stats</vt:lpstr>
      <vt:lpstr>PSA charts</vt:lpstr>
      <vt:lpstr>Trace metal data</vt:lpstr>
      <vt:lpstr>Metals and TS Calcs</vt:lpstr>
      <vt:lpstr>Organotins data</vt:lpstr>
      <vt:lpstr>Organotin calcs</vt:lpstr>
      <vt:lpstr>PAH data</vt:lpstr>
      <vt:lpstr>PAH calcs</vt:lpstr>
      <vt:lpstr>PCB data</vt:lpstr>
      <vt:lpstr>PCB calcs</vt:lpstr>
      <vt:lpstr>Organochlorine data</vt:lpstr>
      <vt:lpstr>Organochlorine calcs</vt:lpstr>
      <vt:lpstr>BDE data</vt:lpstr>
      <vt:lpstr>BDE calcs</vt:lpstr>
      <vt:lpstr>PR details</vt:lpstr>
      <vt:lpstr>Import</vt:lpstr>
      <vt:lpstr>ValidationRange</vt:lpstr>
    </vt:vector>
  </TitlesOfParts>
  <Company>Defra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x935812</dc:creator>
  <cp:lastModifiedBy>Dixon, Tim (MMO)</cp:lastModifiedBy>
  <dcterms:created xsi:type="dcterms:W3CDTF">2013-09-27T14:20:01Z</dcterms:created>
  <dcterms:modified xsi:type="dcterms:W3CDTF">2015-09-24T14:03:46Z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0x0101005C687AC7525D404B89A7399B246C544B</vt:lpwstr>
  </property>
</Properties>
</file>